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13_ncr:1_{6BC1E8B7-3F6D-4F50-865A-575F68DC1808}" xr6:coauthVersionLast="36" xr6:coauthVersionMax="36" xr10:uidLastSave="{00000000-0000-0000-0000-000000000000}"/>
  <workbookProtection workbookPassword="CE28" lockStructure="1"/>
  <bookViews>
    <workbookView xWindow="0" yWindow="0" windowWidth="22260" windowHeight="12645" activeTab="1" xr2:uid="{00000000-000D-0000-FFFF-FFFF00000000}"/>
  </bookViews>
  <sheets>
    <sheet name="旅行代金見積シート" sheetId="1" r:id="rId1"/>
    <sheet name="お宿マッチング検索シート" sheetId="4" r:id="rId2"/>
    <sheet name="Sheet2" sheetId="2" r:id="rId3"/>
    <sheet name="Sheet3" sheetId="3" r:id="rId4"/>
    <sheet name="HR1" sheetId="5" r:id="rId5"/>
    <sheet name="HR2" sheetId="6" r:id="rId6"/>
    <sheet name="HR3" sheetId="7" r:id="rId7"/>
  </sheets>
  <definedNames>
    <definedName name="LINK">お宿マッチング検索シート!$D$17</definedName>
    <definedName name="_xlnm.Print_Area" localSheetId="5">'HR2'!$A$1:$G$42</definedName>
    <definedName name="_xlnm.Print_Area" localSheetId="1">お宿マッチング検索シート!$A$1:$G$46</definedName>
    <definedName name="_xlnm.Print_Area" localSheetId="0">旅行代金見積シート!$A$1:$G$49</definedName>
    <definedName name="交通手段">'HR1'!$A$1:$B$1</definedName>
    <definedName name="航空機">'HR1'!$B$2:$B$26</definedName>
    <definedName name="自走又はJR">'HR1'!$A$2:$A$47</definedName>
    <definedName name="地名">'HR1'!$A$1:$B$48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4" l="1"/>
  <c r="C15" i="7" l="1"/>
  <c r="D15" i="7" s="1"/>
  <c r="B12" i="7"/>
  <c r="B11" i="7"/>
  <c r="C11" i="7" s="1"/>
  <c r="B10" i="7"/>
  <c r="C10" i="7" s="1"/>
  <c r="D8" i="7"/>
  <c r="C8" i="7"/>
  <c r="E8" i="7" s="1"/>
  <c r="B8" i="7"/>
  <c r="D7" i="7"/>
  <c r="C7" i="7"/>
  <c r="E7" i="7" s="1"/>
  <c r="B7" i="7"/>
  <c r="D6" i="7"/>
  <c r="C6" i="7"/>
  <c r="E6" i="7" s="1"/>
  <c r="B6" i="7"/>
  <c r="C5" i="7"/>
  <c r="B5" i="7"/>
  <c r="C4" i="7"/>
  <c r="B4" i="7"/>
  <c r="B3" i="7"/>
  <c r="C3" i="7" s="1"/>
  <c r="B2" i="7"/>
  <c r="B24" i="4"/>
  <c r="B26" i="7" l="1"/>
  <c r="B27" i="7" s="1"/>
  <c r="C16" i="7" s="1"/>
  <c r="D16" i="7" s="1"/>
  <c r="B14" i="7" s="1"/>
  <c r="C12" i="7" s="1"/>
  <c r="C9" i="7"/>
  <c r="A19" i="7" s="1"/>
  <c r="H5" i="3"/>
  <c r="I5" i="3"/>
  <c r="E24" i="4" l="1"/>
  <c r="G25" i="1"/>
  <c r="I4" i="3"/>
  <c r="I3" i="3"/>
  <c r="E32" i="1" s="1"/>
  <c r="H4" i="3"/>
  <c r="H3" i="3"/>
  <c r="E21" i="1" l="1"/>
  <c r="E31" i="1"/>
  <c r="E20" i="1"/>
  <c r="D26" i="1" l="1"/>
  <c r="D25" i="1"/>
  <c r="I4" i="2" l="1"/>
  <c r="I2" i="3"/>
  <c r="I3" i="2"/>
  <c r="D15" i="1" l="1"/>
  <c r="H2" i="3" l="1"/>
  <c r="H3" i="2"/>
  <c r="H4" i="2"/>
  <c r="I2" i="2"/>
  <c r="B32" i="1" s="1"/>
  <c r="H2" i="2"/>
  <c r="B21" i="1" l="1"/>
  <c r="B31" i="1"/>
  <c r="B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4" authorId="0" shapeId="0" xr:uid="{FF8ADFAC-5D94-4DAB-9046-91F793369EF7}">
      <text>
        <r>
          <rPr>
            <sz val="9"/>
            <color indexed="81"/>
            <rFont val="HG丸ｺﾞｼｯｸM-PRO"/>
            <family val="3"/>
            <charset val="128"/>
          </rPr>
          <t>目的地方面までの設定がない場合は、
選択した出発地に近い発着のコースが
表示されます。
（例）群馬発　大阪着
　→東京発着プランを一覧表示</t>
        </r>
      </text>
    </comment>
    <comment ref="C17" authorId="0" shapeId="0" xr:uid="{02CDEDD9-75F8-496D-9D26-C2359ECE0A4F}">
      <text>
        <r>
          <rPr>
            <sz val="8"/>
            <color indexed="81"/>
            <rFont val="HG丸ｺﾞｼｯｸM-PRO"/>
            <family val="3"/>
            <charset val="128"/>
          </rPr>
          <t>出発日時点で12歳の
小学生の方は大人に
含めてください。</t>
        </r>
      </text>
    </comment>
    <comment ref="B20" authorId="0" shapeId="0" xr:uid="{ADFDD873-4C6D-45E2-9399-A0E9D1FF133A}">
      <text>
        <r>
          <rPr>
            <sz val="8"/>
            <color indexed="81"/>
            <rFont val="HG丸ｺﾞｼｯｸM-PRO"/>
            <family val="3"/>
            <charset val="128"/>
          </rPr>
          <t>最安プランやホテルが
知りたい方はコチラ！</t>
        </r>
      </text>
    </comment>
    <comment ref="E20" authorId="0" shapeId="0" xr:uid="{B75CAC45-F1FE-40A4-A004-AA49D04A6EB2}">
      <text>
        <r>
          <rPr>
            <sz val="8"/>
            <color indexed="81"/>
            <rFont val="HG丸ｺﾞｼｯｸM-PRO"/>
            <family val="3"/>
            <charset val="128"/>
          </rPr>
          <t xml:space="preserve">最安プランやホテルが
知りたい方はコチラ！
</t>
        </r>
      </text>
    </comment>
    <comment ref="B21" authorId="0" shapeId="0" xr:uid="{2CCB5134-B906-437D-8092-7089E1081B08}">
      <text>
        <r>
          <rPr>
            <sz val="8"/>
            <color indexed="81"/>
            <rFont val="HG丸ｺﾞｼｯｸM-PRO"/>
            <family val="3"/>
            <charset val="128"/>
          </rPr>
          <t>クオリティ重視！
口コミ評価も高いオススメが知りたい方はコチラ！</t>
        </r>
      </text>
    </comment>
    <comment ref="E21" authorId="0" shapeId="0" xr:uid="{9F389321-9F1C-430B-87FF-D7E9EFFE9AA0}">
      <text>
        <r>
          <rPr>
            <sz val="8"/>
            <color indexed="81"/>
            <rFont val="HG丸ｺﾞｼｯｸM-PRO"/>
            <family val="3"/>
            <charset val="128"/>
          </rPr>
          <t>クオリティ重視！
口コミ評価も高いオススメが知りたい方はコチラ！</t>
        </r>
      </text>
    </comment>
    <comment ref="F24" authorId="0" shapeId="0" xr:uid="{7FF84BF9-F87A-40FF-B5B2-E3FC458CBC00}">
      <text>
        <r>
          <rPr>
            <sz val="8"/>
            <color indexed="81"/>
            <rFont val="HG丸ｺﾞｼｯｸM-PRO"/>
            <family val="3"/>
            <charset val="128"/>
          </rPr>
          <t>目的地方面までの設定がない場合は、
選択した出発地に近い発着のコースが
表示されます。
（例）群馬発　大阪着
　→東京発着プランを一覧表示</t>
        </r>
      </text>
    </comment>
    <comment ref="C25" authorId="0" shapeId="0" xr:uid="{DBA9094E-846D-49E0-80A3-44199483EFF3}">
      <text>
        <r>
          <rPr>
            <sz val="8"/>
            <color indexed="81"/>
            <rFont val="HG丸ｺﾞｼｯｸM-PRO"/>
            <family val="3"/>
            <charset val="128"/>
          </rPr>
          <t>西暦で半角8ケタで
入力ください。
（例）令和3年1月1日出発
→</t>
        </r>
        <r>
          <rPr>
            <b/>
            <u/>
            <sz val="8"/>
            <color indexed="81"/>
            <rFont val="HG丸ｺﾞｼｯｸM-PRO"/>
            <family val="3"/>
            <charset val="128"/>
          </rPr>
          <t>20210101</t>
        </r>
        <r>
          <rPr>
            <b/>
            <sz val="9"/>
            <color indexed="81"/>
            <rFont val="MS P ゴシック"/>
            <family val="3"/>
            <charset val="128"/>
          </rPr>
          <t xml:space="preserve">
</t>
        </r>
      </text>
    </comment>
    <comment ref="F25" authorId="0" shapeId="0" xr:uid="{0EB9D05F-C285-4DCF-8D32-52041964C8B1}">
      <text>
        <r>
          <rPr>
            <sz val="8"/>
            <color indexed="81"/>
            <rFont val="HG丸ｺﾞｼｯｸM-PRO"/>
            <family val="3"/>
            <charset val="128"/>
          </rPr>
          <t>西暦で半角8ケタで
入力ください。
（例）令和3年1月1日出発
　→</t>
        </r>
        <r>
          <rPr>
            <b/>
            <u/>
            <sz val="8"/>
            <color indexed="81"/>
            <rFont val="HG丸ｺﾞｼｯｸM-PRO"/>
            <family val="3"/>
            <charset val="128"/>
          </rPr>
          <t>20210101</t>
        </r>
      </text>
    </comment>
    <comment ref="C28" authorId="0" shapeId="0" xr:uid="{BE0548C8-23A3-4C71-B405-19186C5A6DEC}">
      <text>
        <r>
          <rPr>
            <sz val="8"/>
            <color indexed="81"/>
            <rFont val="HG丸ｺﾞｼｯｸM-PRO"/>
            <family val="3"/>
            <charset val="128"/>
          </rPr>
          <t>出発日時点で12歳の
小学生の方は大人に
含めてください。</t>
        </r>
      </text>
    </comment>
    <comment ref="B31" authorId="0" shapeId="0" xr:uid="{31FC55DD-49A5-4C3A-9DFF-C8006E8766D2}">
      <text>
        <r>
          <rPr>
            <sz val="8"/>
            <color indexed="81"/>
            <rFont val="HG丸ｺﾞｼｯｸM-PRO"/>
            <family val="3"/>
            <charset val="128"/>
          </rPr>
          <t>最安プランやホテルが
知りたい方はコチラ！</t>
        </r>
      </text>
    </comment>
    <comment ref="E31" authorId="0" shapeId="0" xr:uid="{7C08E984-60BC-4D6D-B4FD-5152205CEE53}">
      <text>
        <r>
          <rPr>
            <sz val="8"/>
            <color indexed="81"/>
            <rFont val="HG丸ｺﾞｼｯｸM-PRO"/>
            <family val="3"/>
            <charset val="128"/>
          </rPr>
          <t>最安プランやホテルが
知りたい方はコチラ！</t>
        </r>
        <r>
          <rPr>
            <sz val="9"/>
            <color indexed="81"/>
            <rFont val="MS P ゴシック"/>
            <family val="3"/>
            <charset val="128"/>
          </rPr>
          <t xml:space="preserve">
</t>
        </r>
      </text>
    </comment>
    <comment ref="B32" authorId="0" shapeId="0" xr:uid="{35655A8E-219A-48A3-86A4-C31FCA026F8C}">
      <text>
        <r>
          <rPr>
            <sz val="8"/>
            <color indexed="81"/>
            <rFont val="HG丸ｺﾞｼｯｸM-PRO"/>
            <family val="3"/>
            <charset val="128"/>
          </rPr>
          <t>クオリティ重視！
口コミ評価も高いオススメが
知りたい方はコチラ！</t>
        </r>
        <r>
          <rPr>
            <sz val="9"/>
            <color indexed="81"/>
            <rFont val="MS P ゴシック"/>
            <family val="3"/>
            <charset val="128"/>
          </rPr>
          <t xml:space="preserve">
</t>
        </r>
      </text>
    </comment>
    <comment ref="E32" authorId="0" shapeId="0" xr:uid="{9E4967E7-9DC0-4CF9-8453-1CDA9DBED89D}">
      <text>
        <r>
          <rPr>
            <sz val="8"/>
            <color indexed="81"/>
            <rFont val="HG丸ｺﾞｼｯｸM-PRO"/>
            <family val="3"/>
            <charset val="128"/>
          </rPr>
          <t xml:space="preserve">クオリティ重視！
口コミ評価も高いオススメが
知りたい方はコチラ！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 authorId="0" shapeId="0" xr:uid="{7ADB32BC-94D3-4EEB-B29E-0B730CE7DD9C}">
      <text>
        <r>
          <rPr>
            <sz val="9"/>
            <color indexed="81"/>
            <rFont val="HG丸ｺﾞｼｯｸM-PRO"/>
            <family val="3"/>
            <charset val="128"/>
          </rPr>
          <t>食事、お風呂(温泉)、お部屋などの条件から
ご希望条件を3つ選択してください。</t>
        </r>
      </text>
    </comment>
    <comment ref="C20" authorId="0" shapeId="0" xr:uid="{87473E39-F96C-42CE-831B-9A9A9B36B318}">
      <text>
        <r>
          <rPr>
            <sz val="9"/>
            <color indexed="81"/>
            <rFont val="HG丸ｺﾞｼｯｸM-PRO"/>
            <family val="3"/>
            <charset val="128"/>
          </rPr>
          <t>航空機利用を検討されている場合、12歳の方は大人に含めてください。</t>
        </r>
      </text>
    </comment>
  </commentList>
</comments>
</file>

<file path=xl/sharedStrings.xml><?xml version="1.0" encoding="utf-8"?>
<sst xmlns="http://schemas.openxmlformats.org/spreadsheetml/2006/main" count="713" uniqueCount="352">
  <si>
    <t>出発地</t>
    <rPh sb="0" eb="3">
      <t>シュッパツチ</t>
    </rPh>
    <phoneticPr fontId="1"/>
  </si>
  <si>
    <t>泊数</t>
    <rPh sb="0" eb="1">
      <t>ハク</t>
    </rPh>
    <rPh sb="1" eb="2">
      <t>スウ</t>
    </rPh>
    <phoneticPr fontId="1"/>
  </si>
  <si>
    <t>空港</t>
    <rPh sb="0" eb="2">
      <t>クウコウ</t>
    </rPh>
    <phoneticPr fontId="1"/>
  </si>
  <si>
    <t>HND</t>
  </si>
  <si>
    <t>東京都</t>
  </si>
  <si>
    <t>大阪府</t>
  </si>
  <si>
    <t>福岡</t>
  </si>
  <si>
    <t>FUK</t>
  </si>
  <si>
    <t>福岡県</t>
  </si>
  <si>
    <t>CTS</t>
  </si>
  <si>
    <t>NGO</t>
  </si>
  <si>
    <t>愛知県</t>
  </si>
  <si>
    <t>鹿児島</t>
  </si>
  <si>
    <t>KOJ</t>
  </si>
  <si>
    <t>鹿児島県</t>
  </si>
  <si>
    <t>OKA</t>
  </si>
  <si>
    <t>沖縄県</t>
  </si>
  <si>
    <t>神戸</t>
  </si>
  <si>
    <t>UKB</t>
  </si>
  <si>
    <t>兵庫県</t>
  </si>
  <si>
    <t>KMQ</t>
  </si>
  <si>
    <t>石川県</t>
  </si>
  <si>
    <t>TTJ</t>
  </si>
  <si>
    <t>鳥取県</t>
  </si>
  <si>
    <t>高知</t>
  </si>
  <si>
    <t>KCZ</t>
  </si>
  <si>
    <t>高知県</t>
  </si>
  <si>
    <t>TAK</t>
  </si>
  <si>
    <t>香川県</t>
  </si>
  <si>
    <t>青森</t>
  </si>
  <si>
    <t>AOJ</t>
  </si>
  <si>
    <t>青森県</t>
  </si>
  <si>
    <t>島根県</t>
  </si>
  <si>
    <t>長崎</t>
  </si>
  <si>
    <t>NGS</t>
  </si>
  <si>
    <t>長崎県</t>
  </si>
  <si>
    <t>秋田</t>
  </si>
  <si>
    <t>AXT</t>
  </si>
  <si>
    <t>秋田県</t>
  </si>
  <si>
    <t>熊本</t>
  </si>
  <si>
    <t>KMJ</t>
  </si>
  <si>
    <t>熊本県</t>
  </si>
  <si>
    <t>MYJ</t>
  </si>
  <si>
    <t>愛媛県</t>
  </si>
  <si>
    <t>徳島</t>
  </si>
  <si>
    <t>TKS</t>
  </si>
  <si>
    <t>徳島県</t>
  </si>
  <si>
    <t>広島</t>
  </si>
  <si>
    <t>HIJ</t>
  </si>
  <si>
    <t>広島県</t>
  </si>
  <si>
    <t>山口県</t>
  </si>
  <si>
    <t>岡山</t>
  </si>
  <si>
    <t>OKJ</t>
  </si>
  <si>
    <t>岡山県</t>
  </si>
  <si>
    <t>UBJ</t>
  </si>
  <si>
    <t>TOY</t>
  </si>
  <si>
    <t>富山県</t>
  </si>
  <si>
    <t>KMI</t>
  </si>
  <si>
    <t>宮崎県</t>
  </si>
  <si>
    <t>大分</t>
  </si>
  <si>
    <t>OIT</t>
  </si>
  <si>
    <t>大分県</t>
  </si>
  <si>
    <t>KKJ</t>
  </si>
  <si>
    <t>IZO</t>
  </si>
  <si>
    <t>HSG</t>
  </si>
  <si>
    <t>佐賀県</t>
  </si>
  <si>
    <t>3レター</t>
    <phoneticPr fontId="1"/>
  </si>
  <si>
    <t>都道府県</t>
    <rPh sb="0" eb="4">
      <t>トドウフケン</t>
    </rPh>
    <phoneticPr fontId="1"/>
  </si>
  <si>
    <t>コード</t>
    <phoneticPr fontId="1"/>
  </si>
  <si>
    <t>hokkaido</t>
  </si>
  <si>
    <t>aomori</t>
  </si>
  <si>
    <t>akita</t>
  </si>
  <si>
    <t>tokyo</t>
  </si>
  <si>
    <t>toyama</t>
  </si>
  <si>
    <t>ishikawa</t>
  </si>
  <si>
    <t>aichi</t>
  </si>
  <si>
    <t>osaka</t>
  </si>
  <si>
    <t>hyogo</t>
  </si>
  <si>
    <t>tottori</t>
  </si>
  <si>
    <t>shimane</t>
  </si>
  <si>
    <t>okayama</t>
  </si>
  <si>
    <t>hiroshima</t>
  </si>
  <si>
    <t>yamaguchi</t>
  </si>
  <si>
    <t>tokushima</t>
  </si>
  <si>
    <t>kagawa</t>
  </si>
  <si>
    <t>ehime</t>
  </si>
  <si>
    <t>kochi</t>
  </si>
  <si>
    <t>fukuoka</t>
  </si>
  <si>
    <t>saga</t>
  </si>
  <si>
    <t>nagasaki</t>
  </si>
  <si>
    <t>kumamoto</t>
  </si>
  <si>
    <t>oita</t>
  </si>
  <si>
    <t>miyazaki</t>
  </si>
  <si>
    <t>kagoshima</t>
  </si>
  <si>
    <t>okinawa</t>
  </si>
  <si>
    <t>日程が決まっていない場合</t>
    <rPh sb="0" eb="2">
      <t>ニッテイ</t>
    </rPh>
    <rPh sb="3" eb="4">
      <t>キ</t>
    </rPh>
    <rPh sb="10" eb="12">
      <t>バアイ</t>
    </rPh>
    <phoneticPr fontId="1"/>
  </si>
  <si>
    <t>羽田</t>
    <rPh sb="0" eb="2">
      <t>ハネダ</t>
    </rPh>
    <phoneticPr fontId="1"/>
  </si>
  <si>
    <t>日程が決まっている場合</t>
    <rPh sb="0" eb="2">
      <t>ニッテイ</t>
    </rPh>
    <rPh sb="3" eb="4">
      <t>キ</t>
    </rPh>
    <rPh sb="9" eb="11">
      <t>バアイ</t>
    </rPh>
    <phoneticPr fontId="1"/>
  </si>
  <si>
    <t>石川</t>
    <rPh sb="0" eb="2">
      <t>イシカワ</t>
    </rPh>
    <phoneticPr fontId="1"/>
  </si>
  <si>
    <t>名古屋</t>
    <phoneticPr fontId="1"/>
  </si>
  <si>
    <t>大阪</t>
    <phoneticPr fontId="1"/>
  </si>
  <si>
    <t>OSA</t>
    <phoneticPr fontId="1"/>
  </si>
  <si>
    <t>佐賀</t>
    <phoneticPr fontId="1"/>
  </si>
  <si>
    <t>北九州（小倉）</t>
    <rPh sb="4" eb="6">
      <t>コクラ</t>
    </rPh>
    <phoneticPr fontId="1"/>
  </si>
  <si>
    <t>富山</t>
    <phoneticPr fontId="1"/>
  </si>
  <si>
    <t>香川</t>
    <rPh sb="0" eb="2">
      <t>カガワ</t>
    </rPh>
    <phoneticPr fontId="1"/>
  </si>
  <si>
    <t>愛媛</t>
    <rPh sb="0" eb="2">
      <t>エヒメ</t>
    </rPh>
    <phoneticPr fontId="1"/>
  </si>
  <si>
    <t>宮崎</t>
    <phoneticPr fontId="1"/>
  </si>
  <si>
    <t>東京・羽田</t>
    <rPh sb="3" eb="5">
      <t>ハネダ</t>
    </rPh>
    <phoneticPr fontId="1"/>
  </si>
  <si>
    <t>DATEIN</t>
    <phoneticPr fontId="1"/>
  </si>
  <si>
    <t>UNDATE</t>
    <phoneticPr fontId="1"/>
  </si>
  <si>
    <t>AIRPORT</t>
    <phoneticPr fontId="1"/>
  </si>
  <si>
    <t>DESTINATION</t>
    <phoneticPr fontId="1"/>
  </si>
  <si>
    <t>DES(JAP)</t>
    <phoneticPr fontId="1"/>
  </si>
  <si>
    <t>北海道</t>
    <phoneticPr fontId="1"/>
  </si>
  <si>
    <t>鳥取</t>
    <phoneticPr fontId="1"/>
  </si>
  <si>
    <t>島根</t>
    <rPh sb="0" eb="2">
      <t>シマネ</t>
    </rPh>
    <phoneticPr fontId="1"/>
  </si>
  <si>
    <t>山口</t>
    <phoneticPr fontId="1"/>
  </si>
  <si>
    <t>沖縄</t>
    <rPh sb="0" eb="2">
      <t>オキナワ</t>
    </rPh>
    <phoneticPr fontId="1"/>
  </si>
  <si>
    <t>area</t>
    <phoneticPr fontId="1"/>
  </si>
  <si>
    <t>東京</t>
    <rPh sb="0" eb="2">
      <t>トウキョウ</t>
    </rPh>
    <phoneticPr fontId="1"/>
  </si>
  <si>
    <t>群馬</t>
    <rPh sb="0" eb="2">
      <t>グンマ</t>
    </rPh>
    <phoneticPr fontId="1"/>
  </si>
  <si>
    <t>群馬県</t>
    <rPh sb="0" eb="3">
      <t>グンマケン</t>
    </rPh>
    <phoneticPr fontId="1"/>
  </si>
  <si>
    <t>栃木</t>
    <rPh sb="0" eb="2">
      <t>トチギ</t>
    </rPh>
    <phoneticPr fontId="1"/>
  </si>
  <si>
    <t>栃木県</t>
    <rPh sb="0" eb="3">
      <t>トチギケン</t>
    </rPh>
    <phoneticPr fontId="1"/>
  </si>
  <si>
    <t>tochigi</t>
    <phoneticPr fontId="1"/>
  </si>
  <si>
    <t>埼玉</t>
    <rPh sb="0" eb="2">
      <t>サイタマ</t>
    </rPh>
    <phoneticPr fontId="1"/>
  </si>
  <si>
    <t>埼玉県</t>
    <rPh sb="0" eb="3">
      <t>サイタマケン</t>
    </rPh>
    <phoneticPr fontId="1"/>
  </si>
  <si>
    <t>saitama</t>
    <phoneticPr fontId="1"/>
  </si>
  <si>
    <t>千葉</t>
    <rPh sb="0" eb="2">
      <t>チバ</t>
    </rPh>
    <phoneticPr fontId="1"/>
  </si>
  <si>
    <t>神奈川</t>
    <rPh sb="0" eb="3">
      <t>カナガワ</t>
    </rPh>
    <phoneticPr fontId="1"/>
  </si>
  <si>
    <t>茨城</t>
    <rPh sb="0" eb="2">
      <t>イバラキ</t>
    </rPh>
    <phoneticPr fontId="1"/>
  </si>
  <si>
    <t>chiba</t>
    <phoneticPr fontId="1"/>
  </si>
  <si>
    <t>kanagawa</t>
    <phoneticPr fontId="1"/>
  </si>
  <si>
    <t>ibaraki</t>
    <phoneticPr fontId="1"/>
  </si>
  <si>
    <t>岩手県</t>
  </si>
  <si>
    <t>iwate</t>
  </si>
  <si>
    <t>宮城県</t>
  </si>
  <si>
    <t>miyagi</t>
  </si>
  <si>
    <t>山形県</t>
  </si>
  <si>
    <t>yamagata</t>
  </si>
  <si>
    <t>福島県</t>
  </si>
  <si>
    <t>fukushima</t>
  </si>
  <si>
    <t>青森</t>
    <phoneticPr fontId="1"/>
  </si>
  <si>
    <t>岩手</t>
    <phoneticPr fontId="1"/>
  </si>
  <si>
    <t>宮城</t>
    <phoneticPr fontId="1"/>
  </si>
  <si>
    <t>秋田</t>
    <phoneticPr fontId="1"/>
  </si>
  <si>
    <t>山形</t>
    <phoneticPr fontId="1"/>
  </si>
  <si>
    <t>福島</t>
    <phoneticPr fontId="1"/>
  </si>
  <si>
    <t>山梨県</t>
  </si>
  <si>
    <t>yamanashi</t>
  </si>
  <si>
    <t>長野県</t>
  </si>
  <si>
    <t>nagano</t>
  </si>
  <si>
    <t>山梨</t>
    <phoneticPr fontId="1"/>
  </si>
  <si>
    <t>長野</t>
    <phoneticPr fontId="1"/>
  </si>
  <si>
    <t>新潟県</t>
  </si>
  <si>
    <t>niigata</t>
  </si>
  <si>
    <t>福井県</t>
  </si>
  <si>
    <t>fukui</t>
  </si>
  <si>
    <t>富山</t>
    <phoneticPr fontId="1"/>
  </si>
  <si>
    <t>石川</t>
    <phoneticPr fontId="1"/>
  </si>
  <si>
    <t>福井</t>
    <phoneticPr fontId="1"/>
  </si>
  <si>
    <t>静岡県</t>
  </si>
  <si>
    <t>shizuoka</t>
  </si>
  <si>
    <t>岐阜県</t>
  </si>
  <si>
    <t>gifu</t>
  </si>
  <si>
    <t>三重県</t>
  </si>
  <si>
    <t>mie</t>
  </si>
  <si>
    <t>愛知</t>
    <phoneticPr fontId="1"/>
  </si>
  <si>
    <t>静岡</t>
    <phoneticPr fontId="1"/>
  </si>
  <si>
    <t>岐阜</t>
    <phoneticPr fontId="1"/>
  </si>
  <si>
    <t>三重</t>
    <phoneticPr fontId="1"/>
  </si>
  <si>
    <t>京都府</t>
  </si>
  <si>
    <t>kyoto</t>
  </si>
  <si>
    <t>滋賀県</t>
  </si>
  <si>
    <t>shiga</t>
  </si>
  <si>
    <t>奈良県</t>
  </si>
  <si>
    <t>nara</t>
  </si>
  <si>
    <t>和歌山県</t>
  </si>
  <si>
    <t>wakayama</t>
  </si>
  <si>
    <t>和歌山</t>
    <phoneticPr fontId="1"/>
  </si>
  <si>
    <t>奈良</t>
    <phoneticPr fontId="1"/>
  </si>
  <si>
    <t>滋賀</t>
    <phoneticPr fontId="1"/>
  </si>
  <si>
    <t>兵庫</t>
    <phoneticPr fontId="1"/>
  </si>
  <si>
    <t>京都</t>
    <phoneticPr fontId="1"/>
  </si>
  <si>
    <t>大阪</t>
    <phoneticPr fontId="1"/>
  </si>
  <si>
    <t>千葉県</t>
    <rPh sb="0" eb="2">
      <t>チバ</t>
    </rPh>
    <rPh sb="2" eb="3">
      <t>ケン</t>
    </rPh>
    <phoneticPr fontId="1"/>
  </si>
  <si>
    <t>茨城県</t>
    <rPh sb="0" eb="2">
      <t>イバラキ</t>
    </rPh>
    <rPh sb="2" eb="3">
      <t>ケン</t>
    </rPh>
    <phoneticPr fontId="1"/>
  </si>
  <si>
    <t>gunma</t>
    <phoneticPr fontId="1"/>
  </si>
  <si>
    <t>岡山</t>
    <phoneticPr fontId="1"/>
  </si>
  <si>
    <t>広島</t>
    <phoneticPr fontId="1"/>
  </si>
  <si>
    <t>山口</t>
    <phoneticPr fontId="1"/>
  </si>
  <si>
    <t>福岡県</t>
    <phoneticPr fontId="1"/>
  </si>
  <si>
    <t>福岡</t>
    <phoneticPr fontId="1"/>
  </si>
  <si>
    <t>佐賀</t>
    <phoneticPr fontId="1"/>
  </si>
  <si>
    <t>長崎</t>
    <phoneticPr fontId="1"/>
  </si>
  <si>
    <t>熊本</t>
    <phoneticPr fontId="1"/>
  </si>
  <si>
    <t>大分</t>
    <phoneticPr fontId="1"/>
  </si>
  <si>
    <t>宮崎</t>
    <phoneticPr fontId="1"/>
  </si>
  <si>
    <t>鹿児島</t>
    <phoneticPr fontId="1"/>
  </si>
  <si>
    <t>出発地（選択）</t>
    <rPh sb="0" eb="3">
      <t>シュッパツチ</t>
    </rPh>
    <rPh sb="4" eb="6">
      <t>センタク</t>
    </rPh>
    <phoneticPr fontId="1"/>
  </si>
  <si>
    <t>出発地（選択）</t>
    <rPh sb="0" eb="3">
      <t>シュッパツチ</t>
    </rPh>
    <phoneticPr fontId="1"/>
  </si>
  <si>
    <t>目的地（選択）</t>
    <rPh sb="0" eb="3">
      <t>モクテキチ</t>
    </rPh>
    <phoneticPr fontId="1"/>
  </si>
  <si>
    <t>deparea</t>
    <phoneticPr fontId="1"/>
  </si>
  <si>
    <t>新潟</t>
    <phoneticPr fontId="1"/>
  </si>
  <si>
    <t>09</t>
    <phoneticPr fontId="1"/>
  </si>
  <si>
    <t>08</t>
    <phoneticPr fontId="1"/>
  </si>
  <si>
    <t>01</t>
    <phoneticPr fontId="1"/>
  </si>
  <si>
    <t>02</t>
    <phoneticPr fontId="1"/>
  </si>
  <si>
    <t>03</t>
    <phoneticPr fontId="1"/>
  </si>
  <si>
    <t>04</t>
    <phoneticPr fontId="1"/>
  </si>
  <si>
    <t>05</t>
    <phoneticPr fontId="1"/>
  </si>
  <si>
    <t>06</t>
    <phoneticPr fontId="1"/>
  </si>
  <si>
    <t>07</t>
    <phoneticPr fontId="1"/>
  </si>
  <si>
    <t>　〃 （小学生）</t>
    <rPh sb="4" eb="7">
      <t>ショウガクセイ</t>
    </rPh>
    <phoneticPr fontId="1"/>
  </si>
  <si>
    <t>　〃 （幼児）</t>
    <rPh sb="4" eb="6">
      <t>ヨウジ</t>
    </rPh>
    <phoneticPr fontId="1"/>
  </si>
  <si>
    <t>出発日（入力）</t>
    <rPh sb="0" eb="3">
      <t>シュッパツビ</t>
    </rPh>
    <rPh sb="4" eb="6">
      <t>ニュウリョク</t>
    </rPh>
    <phoneticPr fontId="1"/>
  </si>
  <si>
    <t>出発日（入力）</t>
    <rPh sb="0" eb="3">
      <t>シュッパツビ</t>
    </rPh>
    <phoneticPr fontId="1"/>
  </si>
  <si>
    <t>人数 （大人）</t>
    <rPh sb="0" eb="2">
      <t>ニンズウ</t>
    </rPh>
    <rPh sb="4" eb="6">
      <t>オトナ</t>
    </rPh>
    <phoneticPr fontId="1"/>
  </si>
  <si>
    <t>https://www.subaru-kohsan.co.jp/subaru_travel/</t>
    <phoneticPr fontId="1"/>
  </si>
  <si>
    <t>　　</t>
    <phoneticPr fontId="1"/>
  </si>
  <si>
    <t>　</t>
    <phoneticPr fontId="1"/>
  </si>
  <si>
    <t>WEBサイト：</t>
    <phoneticPr fontId="1"/>
  </si>
  <si>
    <t>【ご注意】</t>
    <rPh sb="2" eb="4">
      <t>チュウイ</t>
    </rPh>
    <phoneticPr fontId="1"/>
  </si>
  <si>
    <t>・航空機セット商品は空席によって価格が変動します。</t>
    <rPh sb="1" eb="4">
      <t>コウクウキ</t>
    </rPh>
    <rPh sb="7" eb="9">
      <t>ショウヒン</t>
    </rPh>
    <rPh sb="10" eb="12">
      <t>クウセキ</t>
    </rPh>
    <rPh sb="16" eb="18">
      <t>カカク</t>
    </rPh>
    <rPh sb="19" eb="21">
      <t>ヘンドウ</t>
    </rPh>
    <phoneticPr fontId="1"/>
  </si>
  <si>
    <t>・リンク先はスバルトラベル外のサイトとなります。概算料金の確認のみの用途で閲覧ください。</t>
    <rPh sb="4" eb="5">
      <t>サキ</t>
    </rPh>
    <rPh sb="13" eb="14">
      <t>ソト</t>
    </rPh>
    <rPh sb="24" eb="26">
      <t>ガイサン</t>
    </rPh>
    <rPh sb="26" eb="28">
      <t>リョウキン</t>
    </rPh>
    <rPh sb="29" eb="31">
      <t>カクニン</t>
    </rPh>
    <rPh sb="34" eb="36">
      <t>ヨウト</t>
    </rPh>
    <rPh sb="37" eb="39">
      <t>エツラン</t>
    </rPh>
    <phoneticPr fontId="1"/>
  </si>
  <si>
    <t>お気に入りプランを見つけたらスバルトラベルまでご相談ください！</t>
    <rPh sb="1" eb="2">
      <t>キ</t>
    </rPh>
    <rPh sb="3" eb="4">
      <t>イ</t>
    </rPh>
    <rPh sb="9" eb="10">
      <t>ミ</t>
    </rPh>
    <rPh sb="24" eb="26">
      <t>ソウダン</t>
    </rPh>
    <phoneticPr fontId="1"/>
  </si>
  <si>
    <r>
      <t>・リンク先の航空機セット商品は</t>
    </r>
    <r>
      <rPr>
        <u/>
        <sz val="12"/>
        <color theme="1"/>
        <rFont val="Meiryo UI"/>
        <family val="3"/>
        <charset val="128"/>
      </rPr>
      <t>予約即取消料発生</t>
    </r>
    <r>
      <rPr>
        <sz val="12"/>
        <color theme="1"/>
        <rFont val="Meiryo UI"/>
        <family val="3"/>
        <charset val="128"/>
      </rPr>
      <t>となります。予約後に軽度なものを含めた変更をする可能性がある</t>
    </r>
    <rPh sb="4" eb="5">
      <t>サキ</t>
    </rPh>
    <rPh sb="6" eb="9">
      <t>コウクウキ</t>
    </rPh>
    <rPh sb="12" eb="14">
      <t>ショウヒン</t>
    </rPh>
    <rPh sb="15" eb="17">
      <t>ヨヤク</t>
    </rPh>
    <rPh sb="17" eb="18">
      <t>ソク</t>
    </rPh>
    <rPh sb="18" eb="20">
      <t>トリケシ</t>
    </rPh>
    <rPh sb="20" eb="21">
      <t>リョウ</t>
    </rPh>
    <rPh sb="21" eb="23">
      <t>ハッセイ</t>
    </rPh>
    <rPh sb="29" eb="31">
      <t>ヨヤク</t>
    </rPh>
    <rPh sb="31" eb="32">
      <t>ゴ</t>
    </rPh>
    <rPh sb="33" eb="35">
      <t>ケイド</t>
    </rPh>
    <rPh sb="39" eb="40">
      <t>フク</t>
    </rPh>
    <rPh sb="42" eb="44">
      <t>ヘンコウ</t>
    </rPh>
    <rPh sb="47" eb="50">
      <t>カノウセイ</t>
    </rPh>
    <phoneticPr fontId="1"/>
  </si>
  <si>
    <t>・検索可能なプランは交通とホテルがセットになった商品です。宿泊のみのプラン料金はスバルトラベルまでお問合せください。</t>
    <rPh sb="1" eb="3">
      <t>ケンサク</t>
    </rPh>
    <rPh sb="3" eb="5">
      <t>カノウ</t>
    </rPh>
    <rPh sb="10" eb="12">
      <t>コウツウ</t>
    </rPh>
    <rPh sb="24" eb="26">
      <t>ショウヒン</t>
    </rPh>
    <rPh sb="29" eb="31">
      <t>シュクハク</t>
    </rPh>
    <rPh sb="37" eb="39">
      <t>リョウキン</t>
    </rPh>
    <rPh sb="50" eb="52">
      <t>トイアワ</t>
    </rPh>
    <phoneticPr fontId="1"/>
  </si>
  <si>
    <r>
      <t>　　　SUBARUネットワーク外からの閲覧には認証用のIDとパスワードが必要です。（認証ID:</t>
    </r>
    <r>
      <rPr>
        <b/>
        <sz val="10"/>
        <color theme="1"/>
        <rFont val="Yu Gothic"/>
        <family val="3"/>
        <charset val="128"/>
        <scheme val="minor"/>
      </rPr>
      <t>subaru</t>
    </r>
    <r>
      <rPr>
        <sz val="10"/>
        <color theme="1"/>
        <rFont val="Yu Gothic"/>
        <family val="3"/>
        <charset val="128"/>
        <scheme val="minor"/>
      </rPr>
      <t>/認証PASS:</t>
    </r>
    <r>
      <rPr>
        <b/>
        <sz val="10"/>
        <color theme="1"/>
        <rFont val="Yu Gothic"/>
        <family val="3"/>
        <charset val="128"/>
        <scheme val="minor"/>
      </rPr>
      <t>travel</t>
    </r>
    <r>
      <rPr>
        <sz val="10"/>
        <color theme="1"/>
        <rFont val="Yu Gothic"/>
        <family val="3"/>
        <charset val="128"/>
        <scheme val="minor"/>
      </rPr>
      <t>）</t>
    </r>
    <rPh sb="15" eb="16">
      <t>ソト</t>
    </rPh>
    <rPh sb="19" eb="21">
      <t>エツラン</t>
    </rPh>
    <rPh sb="23" eb="25">
      <t>ニンショウ</t>
    </rPh>
    <rPh sb="25" eb="26">
      <t>ヨウ</t>
    </rPh>
    <rPh sb="36" eb="38">
      <t>ヒツヨウ</t>
    </rPh>
    <rPh sb="42" eb="44">
      <t>ニンショウ</t>
    </rPh>
    <rPh sb="54" eb="56">
      <t>ニンショウ</t>
    </rPh>
    <phoneticPr fontId="1"/>
  </si>
  <si>
    <t>（ご覧になったリンク先のURLやプラン名を控えておくとお申込時にスムーズです/一部お取扱い出来ないオンライン限定商品もございます）</t>
    <rPh sb="10" eb="11">
      <t>サキ</t>
    </rPh>
    <rPh sb="28" eb="30">
      <t>モウシコミ</t>
    </rPh>
    <rPh sb="30" eb="31">
      <t>ジ</t>
    </rPh>
    <rPh sb="39" eb="41">
      <t>イチブ</t>
    </rPh>
    <rPh sb="42" eb="43">
      <t>ト</t>
    </rPh>
    <rPh sb="43" eb="44">
      <t>アツカ</t>
    </rPh>
    <rPh sb="45" eb="47">
      <t>デキ</t>
    </rPh>
    <rPh sb="54" eb="56">
      <t>ゲンテイ</t>
    </rPh>
    <rPh sb="56" eb="58">
      <t>ショウヒン</t>
    </rPh>
    <phoneticPr fontId="1"/>
  </si>
  <si>
    <t>　場合は当社にて料金が上がる分取消料規定の緩い別商品を別途ご案内させていただきますので、お申し付けください。</t>
    <rPh sb="1" eb="3">
      <t>バアイ</t>
    </rPh>
    <rPh sb="4" eb="6">
      <t>トウシャ</t>
    </rPh>
    <rPh sb="8" eb="10">
      <t>リョウキン</t>
    </rPh>
    <rPh sb="11" eb="12">
      <t>ア</t>
    </rPh>
    <rPh sb="14" eb="15">
      <t>ブン</t>
    </rPh>
    <rPh sb="15" eb="17">
      <t>トリケシ</t>
    </rPh>
    <rPh sb="17" eb="18">
      <t>リョウ</t>
    </rPh>
    <rPh sb="18" eb="20">
      <t>キテイ</t>
    </rPh>
    <rPh sb="21" eb="22">
      <t>ユル</t>
    </rPh>
    <rPh sb="23" eb="24">
      <t>ベツ</t>
    </rPh>
    <rPh sb="24" eb="26">
      <t>ショウヒン</t>
    </rPh>
    <rPh sb="27" eb="29">
      <t>ベット</t>
    </rPh>
    <rPh sb="30" eb="32">
      <t>アンナイ</t>
    </rPh>
    <rPh sb="45" eb="46">
      <t>モウ</t>
    </rPh>
    <rPh sb="47" eb="48">
      <t>ツ</t>
    </rPh>
    <phoneticPr fontId="1"/>
  </si>
  <si>
    <t>兵庫</t>
  </si>
  <si>
    <t>移動手段（選択）</t>
    <rPh sb="0" eb="2">
      <t>イドウ</t>
    </rPh>
    <rPh sb="2" eb="4">
      <t>シュダン</t>
    </rPh>
    <rPh sb="5" eb="7">
      <t>センタク</t>
    </rPh>
    <phoneticPr fontId="1"/>
  </si>
  <si>
    <t>自走又はJR</t>
    <rPh sb="0" eb="2">
      <t>ジソウ</t>
    </rPh>
    <rPh sb="2" eb="3">
      <t>マタ</t>
    </rPh>
    <phoneticPr fontId="1"/>
  </si>
  <si>
    <t>優先順位</t>
    <rPh sb="0" eb="2">
      <t>ユウセン</t>
    </rPh>
    <rPh sb="2" eb="4">
      <t>ジュンイ</t>
    </rPh>
    <phoneticPr fontId="1"/>
  </si>
  <si>
    <t>希望内容（以下から選択）</t>
    <rPh sb="0" eb="2">
      <t>キボウ</t>
    </rPh>
    <rPh sb="2" eb="4">
      <t>ナイヨウ</t>
    </rPh>
    <rPh sb="5" eb="7">
      <t>イカ</t>
    </rPh>
    <rPh sb="9" eb="11">
      <t>センタク</t>
    </rPh>
    <phoneticPr fontId="1"/>
  </si>
  <si>
    <t>1位</t>
    <rPh sb="1" eb="2">
      <t>イ</t>
    </rPh>
    <phoneticPr fontId="1"/>
  </si>
  <si>
    <t>夕食がバイキング形式</t>
    <rPh sb="0" eb="2">
      <t>ユウショク</t>
    </rPh>
    <rPh sb="8" eb="10">
      <t>ケイシキ</t>
    </rPh>
    <phoneticPr fontId="1"/>
  </si>
  <si>
    <t>2位</t>
    <rPh sb="1" eb="2">
      <t>イ</t>
    </rPh>
    <phoneticPr fontId="1"/>
  </si>
  <si>
    <t>部屋食が可能</t>
    <rPh sb="0" eb="2">
      <t>ヘヤ</t>
    </rPh>
    <phoneticPr fontId="1"/>
  </si>
  <si>
    <t>3位</t>
    <rPh sb="1" eb="2">
      <t>イ</t>
    </rPh>
    <phoneticPr fontId="1"/>
  </si>
  <si>
    <t>特になし</t>
    <rPh sb="0" eb="1">
      <t>トク</t>
    </rPh>
    <phoneticPr fontId="1"/>
  </si>
  <si>
    <t>宿泊施設タイプ（選択）</t>
    <rPh sb="0" eb="2">
      <t>シュクハク</t>
    </rPh>
    <rPh sb="2" eb="4">
      <t>シセツ</t>
    </rPh>
    <rPh sb="8" eb="10">
      <t>センタク</t>
    </rPh>
    <phoneticPr fontId="1"/>
  </si>
  <si>
    <t>食事条件（選択）</t>
    <rPh sb="0" eb="2">
      <t>ショクジ</t>
    </rPh>
    <rPh sb="2" eb="4">
      <t>ジョウケン</t>
    </rPh>
    <rPh sb="5" eb="7">
      <t>センタク</t>
    </rPh>
    <phoneticPr fontId="1"/>
  </si>
  <si>
    <t>夕朝食付</t>
    <rPh sb="0" eb="3">
      <t>ユウチョウショク</t>
    </rPh>
    <rPh sb="3" eb="4">
      <t>ツキ</t>
    </rPh>
    <phoneticPr fontId="1"/>
  </si>
  <si>
    <t>青枠内を入力完了したらこちらをクリック</t>
    <rPh sb="0" eb="1">
      <t>アオ</t>
    </rPh>
    <rPh sb="1" eb="3">
      <t>ワクナイ</t>
    </rPh>
    <rPh sb="4" eb="6">
      <t>ニュウリョク</t>
    </rPh>
    <rPh sb="6" eb="8">
      <t>カンリョウ</t>
    </rPh>
    <phoneticPr fontId="1"/>
  </si>
  <si>
    <t>ピッタリのお宿を見つけたらスバルトラベルまでご相談ください！</t>
    <rPh sb="6" eb="7">
      <t>ヤド</t>
    </rPh>
    <rPh sb="8" eb="9">
      <t>ミ</t>
    </rPh>
    <rPh sb="23" eb="25">
      <t>ソウダン</t>
    </rPh>
    <phoneticPr fontId="1"/>
  </si>
  <si>
    <t>（宿泊施設が検索表示されなかった場合は、直接ご希望条件をお申し付けください。ご条件にあった宿泊施設を探します）</t>
    <rPh sb="1" eb="3">
      <t>シュクハク</t>
    </rPh>
    <rPh sb="3" eb="5">
      <t>シセツ</t>
    </rPh>
    <rPh sb="6" eb="8">
      <t>ケンサク</t>
    </rPh>
    <rPh sb="8" eb="10">
      <t>ヒョウジ</t>
    </rPh>
    <rPh sb="16" eb="18">
      <t>バアイ</t>
    </rPh>
    <rPh sb="20" eb="22">
      <t>チョクセツ</t>
    </rPh>
    <rPh sb="23" eb="25">
      <t>キボウ</t>
    </rPh>
    <rPh sb="25" eb="27">
      <t>ジョウケン</t>
    </rPh>
    <rPh sb="29" eb="30">
      <t>モウ</t>
    </rPh>
    <rPh sb="31" eb="32">
      <t>ツ</t>
    </rPh>
    <rPh sb="39" eb="41">
      <t>ジョウケン</t>
    </rPh>
    <rPh sb="45" eb="47">
      <t>シュクハク</t>
    </rPh>
    <rPh sb="47" eb="49">
      <t>シセツ</t>
    </rPh>
    <rPh sb="50" eb="51">
      <t>サガ</t>
    </rPh>
    <phoneticPr fontId="1"/>
  </si>
  <si>
    <r>
      <t>　　　SUBARUネットワーク外からの閲覧には認証用のIDとパスワードが必要です。（認証ID:</t>
    </r>
    <r>
      <rPr>
        <b/>
        <sz val="11"/>
        <color theme="1"/>
        <rFont val="Meiryo UI"/>
        <family val="3"/>
        <charset val="128"/>
      </rPr>
      <t>subaru</t>
    </r>
    <r>
      <rPr>
        <sz val="11"/>
        <color theme="1"/>
        <rFont val="Meiryo UI"/>
        <family val="3"/>
        <charset val="128"/>
      </rPr>
      <t>/認証PASS:</t>
    </r>
    <r>
      <rPr>
        <b/>
        <sz val="11"/>
        <color theme="1"/>
        <rFont val="Meiryo UI"/>
        <family val="3"/>
        <charset val="128"/>
      </rPr>
      <t>travel</t>
    </r>
    <r>
      <rPr>
        <sz val="11"/>
        <color theme="1"/>
        <rFont val="Meiryo UI"/>
        <family val="3"/>
        <charset val="128"/>
      </rPr>
      <t>）</t>
    </r>
    <rPh sb="15" eb="16">
      <t>ソト</t>
    </rPh>
    <rPh sb="19" eb="21">
      <t>エツラン</t>
    </rPh>
    <rPh sb="23" eb="25">
      <t>ニンショウ</t>
    </rPh>
    <rPh sb="25" eb="26">
      <t>ヨウ</t>
    </rPh>
    <rPh sb="36" eb="38">
      <t>ヒツヨウ</t>
    </rPh>
    <rPh sb="42" eb="44">
      <t>ニンショウ</t>
    </rPh>
    <rPh sb="54" eb="56">
      <t>ニンショウ</t>
    </rPh>
    <phoneticPr fontId="1"/>
  </si>
  <si>
    <t>・リンク先はスバルトラベル外のサイトとなります。宿泊施設の確認のみの用途で閲覧ください。</t>
    <rPh sb="4" eb="5">
      <t>サキ</t>
    </rPh>
    <rPh sb="13" eb="14">
      <t>ソト</t>
    </rPh>
    <rPh sb="24" eb="26">
      <t>シュクハク</t>
    </rPh>
    <rPh sb="26" eb="28">
      <t>シセツ</t>
    </rPh>
    <rPh sb="29" eb="31">
      <t>カクニン</t>
    </rPh>
    <rPh sb="34" eb="36">
      <t>ヨウト</t>
    </rPh>
    <rPh sb="37" eb="39">
      <t>エツラン</t>
    </rPh>
    <phoneticPr fontId="1"/>
  </si>
  <si>
    <t>・検索される宿泊施設は、検索時点で宿泊プランのある施設となります。発売開始前や発売停止中の施設は表示されません。</t>
    <rPh sb="1" eb="3">
      <t>ケンサク</t>
    </rPh>
    <rPh sb="6" eb="8">
      <t>シュクハク</t>
    </rPh>
    <rPh sb="8" eb="10">
      <t>シセツ</t>
    </rPh>
    <rPh sb="12" eb="14">
      <t>ケンサク</t>
    </rPh>
    <rPh sb="14" eb="16">
      <t>ジテン</t>
    </rPh>
    <rPh sb="17" eb="19">
      <t>シュクハク</t>
    </rPh>
    <rPh sb="25" eb="27">
      <t>シセツ</t>
    </rPh>
    <rPh sb="33" eb="35">
      <t>ハツバイ</t>
    </rPh>
    <rPh sb="35" eb="37">
      <t>カイシ</t>
    </rPh>
    <rPh sb="37" eb="38">
      <t>マエ</t>
    </rPh>
    <rPh sb="39" eb="41">
      <t>ハツバイ</t>
    </rPh>
    <rPh sb="41" eb="44">
      <t>テイシチュウ</t>
    </rPh>
    <rPh sb="45" eb="47">
      <t>シセツ</t>
    </rPh>
    <rPh sb="48" eb="50">
      <t>ヒョウジ</t>
    </rPh>
    <phoneticPr fontId="1"/>
  </si>
  <si>
    <t>・検索されるプラン料金は交通とホテルがセットになった商品です。宿泊のみのプラン料金はスバルトラベルまでお問合せください。</t>
    <rPh sb="1" eb="3">
      <t>ケンサク</t>
    </rPh>
    <rPh sb="9" eb="11">
      <t>リョウキン</t>
    </rPh>
    <rPh sb="12" eb="14">
      <t>コウツウ</t>
    </rPh>
    <rPh sb="26" eb="28">
      <t>ショウヒン</t>
    </rPh>
    <rPh sb="31" eb="33">
      <t>シュクハク</t>
    </rPh>
    <rPh sb="39" eb="41">
      <t>リョウキン</t>
    </rPh>
    <rPh sb="52" eb="54">
      <t>トイアワ</t>
    </rPh>
    <phoneticPr fontId="1"/>
  </si>
  <si>
    <t>航空機</t>
    <rPh sb="0" eb="2">
      <t>コウクウ</t>
    </rPh>
    <rPh sb="2" eb="3">
      <t>キ</t>
    </rPh>
    <phoneticPr fontId="1"/>
  </si>
  <si>
    <t>愛知</t>
    <rPh sb="0" eb="2">
      <t>アイチ</t>
    </rPh>
    <phoneticPr fontId="1"/>
  </si>
  <si>
    <t>兵庫</t>
    <rPh sb="0" eb="2">
      <t>ヒョウゴ</t>
    </rPh>
    <phoneticPr fontId="1"/>
  </si>
  <si>
    <t>okinawa</t>
    <phoneticPr fontId="1"/>
  </si>
  <si>
    <t>ニーズ</t>
    <phoneticPr fontId="1"/>
  </si>
  <si>
    <t>ニーズNo.</t>
    <phoneticPr fontId="1"/>
  </si>
  <si>
    <t>食事系</t>
    <rPh sb="0" eb="2">
      <t>ショクジ</t>
    </rPh>
    <rPh sb="2" eb="3">
      <t>ケイ</t>
    </rPh>
    <phoneticPr fontId="1"/>
  </si>
  <si>
    <t>◆夕食条件</t>
    <rPh sb="1" eb="3">
      <t>ユウショク</t>
    </rPh>
    <rPh sb="3" eb="5">
      <t>ジョウケン</t>
    </rPh>
    <phoneticPr fontId="1"/>
  </si>
  <si>
    <t>個室食が可能</t>
    <phoneticPr fontId="1"/>
  </si>
  <si>
    <t>飲み放題プランあり</t>
    <rPh sb="0" eb="1">
      <t>ノ</t>
    </rPh>
    <rPh sb="2" eb="4">
      <t>ホウダイ</t>
    </rPh>
    <phoneticPr fontId="1"/>
  </si>
  <si>
    <t>プライオリティ</t>
    <phoneticPr fontId="1"/>
  </si>
  <si>
    <t>プライオリティNo.</t>
    <phoneticPr fontId="1"/>
  </si>
  <si>
    <t>子ども向け食事が充実</t>
    <rPh sb="0" eb="1">
      <t>コ</t>
    </rPh>
    <rPh sb="3" eb="4">
      <t>ム</t>
    </rPh>
    <rPh sb="5" eb="7">
      <t>ショクジ</t>
    </rPh>
    <rPh sb="8" eb="10">
      <t>ジュウジツ</t>
    </rPh>
    <phoneticPr fontId="1"/>
  </si>
  <si>
    <t>あれば嬉しい</t>
    <rPh sb="3" eb="4">
      <t>ウレ</t>
    </rPh>
    <phoneticPr fontId="1"/>
  </si>
  <si>
    <t>.1</t>
    <phoneticPr fontId="1"/>
  </si>
  <si>
    <t>生もの苦手</t>
    <rPh sb="0" eb="1">
      <t>ナマ</t>
    </rPh>
    <rPh sb="3" eb="5">
      <t>ニガテ</t>
    </rPh>
    <phoneticPr fontId="1"/>
  </si>
  <si>
    <t>出来れば欲しい</t>
    <rPh sb="0" eb="2">
      <t>デキ</t>
    </rPh>
    <rPh sb="4" eb="5">
      <t>ホ</t>
    </rPh>
    <phoneticPr fontId="1"/>
  </si>
  <si>
    <t>.2</t>
    <phoneticPr fontId="1"/>
  </si>
  <si>
    <t>夕食時間を事前予約可能</t>
    <rPh sb="0" eb="2">
      <t>ユウショク</t>
    </rPh>
    <rPh sb="2" eb="4">
      <t>ジカン</t>
    </rPh>
    <rPh sb="5" eb="7">
      <t>ジゼン</t>
    </rPh>
    <rPh sb="7" eb="9">
      <t>ヨヤク</t>
    </rPh>
    <rPh sb="9" eb="11">
      <t>カノウ</t>
    </rPh>
    <phoneticPr fontId="1"/>
  </si>
  <si>
    <t>絶対に必要</t>
    <rPh sb="0" eb="2">
      <t>ゼッタイ</t>
    </rPh>
    <rPh sb="3" eb="5">
      <t>ヒツヨウ</t>
    </rPh>
    <phoneticPr fontId="1"/>
  </si>
  <si>
    <t>.3</t>
    <phoneticPr fontId="1"/>
  </si>
  <si>
    <t>乳製品アレルギー対応可能</t>
    <rPh sb="8" eb="10">
      <t>タイオウ</t>
    </rPh>
    <rPh sb="10" eb="12">
      <t>カノウ</t>
    </rPh>
    <phoneticPr fontId="1"/>
  </si>
  <si>
    <t>卵アレルギー対応可能</t>
    <rPh sb="0" eb="1">
      <t>タマゴ</t>
    </rPh>
    <rPh sb="6" eb="8">
      <t>タイオウ</t>
    </rPh>
    <rPh sb="8" eb="10">
      <t>カノウ</t>
    </rPh>
    <phoneticPr fontId="1"/>
  </si>
  <si>
    <t>宿泊タイプ</t>
    <rPh sb="0" eb="2">
      <t>シュクハク</t>
    </rPh>
    <phoneticPr fontId="1"/>
  </si>
  <si>
    <t>タイプコード</t>
    <phoneticPr fontId="1"/>
  </si>
  <si>
    <t>kodawari=</t>
    <phoneticPr fontId="1"/>
  </si>
  <si>
    <t>小麦アレルギー対応可能</t>
    <rPh sb="0" eb="2">
      <t>コムギ</t>
    </rPh>
    <rPh sb="7" eb="9">
      <t>タイオウ</t>
    </rPh>
    <rPh sb="9" eb="11">
      <t>カノウ</t>
    </rPh>
    <phoneticPr fontId="1"/>
  </si>
  <si>
    <t>どちらでもよい</t>
    <phoneticPr fontId="1"/>
  </si>
  <si>
    <t>風呂系</t>
    <rPh sb="0" eb="2">
      <t>フロ</t>
    </rPh>
    <rPh sb="2" eb="3">
      <t>ケイ</t>
    </rPh>
    <phoneticPr fontId="1"/>
  </si>
  <si>
    <t>◆風呂・温泉条件</t>
    <rPh sb="1" eb="3">
      <t>フロ</t>
    </rPh>
    <rPh sb="4" eb="6">
      <t>オンセン</t>
    </rPh>
    <rPh sb="6" eb="8">
      <t>ジョウケン</t>
    </rPh>
    <phoneticPr fontId="1"/>
  </si>
  <si>
    <t>旅館タイプ</t>
    <rPh sb="0" eb="2">
      <t>リョカン</t>
    </rPh>
    <phoneticPr fontId="1"/>
  </si>
  <si>
    <t>scb1</t>
    <phoneticPr fontId="1"/>
  </si>
  <si>
    <t>大浴場ありのホテル</t>
    <rPh sb="0" eb="3">
      <t>ダイヨクジョウ</t>
    </rPh>
    <phoneticPr fontId="1"/>
  </si>
  <si>
    <t>ホテルタイプ</t>
    <phoneticPr fontId="1"/>
  </si>
  <si>
    <t>scb2</t>
    <phoneticPr fontId="1"/>
  </si>
  <si>
    <t>大浴場が温泉のホテル</t>
    <rPh sb="0" eb="3">
      <t>ダイヨクジョウ</t>
    </rPh>
    <rPh sb="4" eb="6">
      <t>オンセン</t>
    </rPh>
    <phoneticPr fontId="1"/>
  </si>
  <si>
    <t>mealtype=</t>
    <phoneticPr fontId="1"/>
  </si>
  <si>
    <t>源泉100％</t>
    <rPh sb="0" eb="2">
      <t>ゲンセン</t>
    </rPh>
    <phoneticPr fontId="1"/>
  </si>
  <si>
    <t>食事</t>
    <rPh sb="0" eb="2">
      <t>ショクジ</t>
    </rPh>
    <phoneticPr fontId="1"/>
  </si>
  <si>
    <t>食事コード</t>
    <rPh sb="0" eb="2">
      <t>ショクジ</t>
    </rPh>
    <phoneticPr fontId="1"/>
  </si>
  <si>
    <t>複数お風呂がある</t>
    <rPh sb="0" eb="2">
      <t>フクスウ</t>
    </rPh>
    <rPh sb="3" eb="5">
      <t>フロ</t>
    </rPh>
    <phoneticPr fontId="1"/>
  </si>
  <si>
    <t>貸切風呂あり</t>
    <rPh sb="0" eb="2">
      <t>カシキリ</t>
    </rPh>
    <rPh sb="2" eb="4">
      <t>ブロ</t>
    </rPh>
    <phoneticPr fontId="1"/>
  </si>
  <si>
    <t>朝食付</t>
    <rPh sb="0" eb="2">
      <t>チョウショク</t>
    </rPh>
    <rPh sb="2" eb="3">
      <t>ツキ</t>
    </rPh>
    <phoneticPr fontId="1"/>
  </si>
  <si>
    <t>露天風呂付客室あり</t>
    <rPh sb="0" eb="2">
      <t>ロテン</t>
    </rPh>
    <rPh sb="2" eb="4">
      <t>ブロ</t>
    </rPh>
    <rPh sb="4" eb="5">
      <t>ツキ</t>
    </rPh>
    <rPh sb="5" eb="7">
      <t>キャクシツ</t>
    </rPh>
    <phoneticPr fontId="1"/>
  </si>
  <si>
    <t>素泊まり（食事なし）</t>
    <rPh sb="0" eb="2">
      <t>スド</t>
    </rPh>
    <rPh sb="5" eb="7">
      <t>ショクジ</t>
    </rPh>
    <phoneticPr fontId="1"/>
  </si>
  <si>
    <t>部屋系</t>
    <rPh sb="0" eb="2">
      <t>ヘヤ</t>
    </rPh>
    <rPh sb="2" eb="3">
      <t>ケイ</t>
    </rPh>
    <phoneticPr fontId="1"/>
  </si>
  <si>
    <t>◆お部屋条件</t>
    <rPh sb="2" eb="4">
      <t>ヘヤ</t>
    </rPh>
    <rPh sb="4" eb="6">
      <t>ジョウケン</t>
    </rPh>
    <phoneticPr fontId="1"/>
  </si>
  <si>
    <t>浴室・トイレが別々のホテル</t>
    <rPh sb="0" eb="2">
      <t>ヨクシツ</t>
    </rPh>
    <rPh sb="7" eb="9">
      <t>ベツベツ</t>
    </rPh>
    <phoneticPr fontId="1"/>
  </si>
  <si>
    <t>ベッドガード貸出可能</t>
    <rPh sb="6" eb="8">
      <t>カシダシ</t>
    </rPh>
    <rPh sb="8" eb="10">
      <t>カノウ</t>
    </rPh>
    <phoneticPr fontId="1"/>
  </si>
  <si>
    <t>1名1室対応可能な旅館</t>
    <rPh sb="1" eb="2">
      <t>メイ</t>
    </rPh>
    <rPh sb="3" eb="4">
      <t>シツ</t>
    </rPh>
    <rPh sb="4" eb="6">
      <t>タイオウ</t>
    </rPh>
    <rPh sb="6" eb="8">
      <t>カノウ</t>
    </rPh>
    <rPh sb="9" eb="11">
      <t>リョカン</t>
    </rPh>
    <phoneticPr fontId="1"/>
  </si>
  <si>
    <t>小学生の添い寝が可能なホテル</t>
    <rPh sb="0" eb="3">
      <t>ショウガクセイ</t>
    </rPh>
    <rPh sb="4" eb="5">
      <t>ソ</t>
    </rPh>
    <rPh sb="6" eb="7">
      <t>ネ</t>
    </rPh>
    <rPh sb="8" eb="10">
      <t>カノウ</t>
    </rPh>
    <phoneticPr fontId="1"/>
  </si>
  <si>
    <t>4名以上定員の洋室あり</t>
    <rPh sb="1" eb="2">
      <t>メイ</t>
    </rPh>
    <rPh sb="2" eb="4">
      <t>イジョウ</t>
    </rPh>
    <rPh sb="4" eb="6">
      <t>テイイン</t>
    </rPh>
    <rPh sb="7" eb="9">
      <t>ヨウシツ</t>
    </rPh>
    <phoneticPr fontId="1"/>
  </si>
  <si>
    <t>オーシャンビュー・オーシャンフロント</t>
    <phoneticPr fontId="1"/>
  </si>
  <si>
    <t>ホテル</t>
    <phoneticPr fontId="1"/>
  </si>
  <si>
    <t>◆館内施設条件</t>
    <rPh sb="1" eb="3">
      <t>カンナイ</t>
    </rPh>
    <rPh sb="3" eb="5">
      <t>シセツ</t>
    </rPh>
    <rPh sb="5" eb="7">
      <t>ジョウケン</t>
    </rPh>
    <phoneticPr fontId="1"/>
  </si>
  <si>
    <t>全館禁煙</t>
    <rPh sb="0" eb="2">
      <t>ゼンカン</t>
    </rPh>
    <rPh sb="2" eb="4">
      <t>キンエン</t>
    </rPh>
    <phoneticPr fontId="1"/>
  </si>
  <si>
    <t>喫煙ブースあり</t>
    <rPh sb="0" eb="2">
      <t>キツエン</t>
    </rPh>
    <phoneticPr fontId="1"/>
  </si>
  <si>
    <t>客室20部屋以下</t>
    <rPh sb="0" eb="2">
      <t>キャクシツ</t>
    </rPh>
    <rPh sb="4" eb="6">
      <t>ヘヤ</t>
    </rPh>
    <rPh sb="6" eb="8">
      <t>イカ</t>
    </rPh>
    <phoneticPr fontId="1"/>
  </si>
  <si>
    <t>ウェルカムベビー認定の宿</t>
    <rPh sb="8" eb="10">
      <t>ニンテイ</t>
    </rPh>
    <rPh sb="11" eb="12">
      <t>ヤド</t>
    </rPh>
    <phoneticPr fontId="1"/>
  </si>
  <si>
    <t>館内にコンビニあり</t>
    <rPh sb="0" eb="2">
      <t>カンナイ</t>
    </rPh>
    <phoneticPr fontId="1"/>
  </si>
  <si>
    <t>館内設備が多い</t>
    <rPh sb="0" eb="2">
      <t>カンナイ</t>
    </rPh>
    <rPh sb="2" eb="4">
      <t>セツビ</t>
    </rPh>
    <rPh sb="5" eb="6">
      <t>オオ</t>
    </rPh>
    <phoneticPr fontId="1"/>
  </si>
  <si>
    <t>ペット同伴可能</t>
    <rPh sb="3" eb="5">
      <t>ドウハン</t>
    </rPh>
    <rPh sb="5" eb="7">
      <t>カノウ</t>
    </rPh>
    <phoneticPr fontId="1"/>
  </si>
  <si>
    <t>アーリーチェックイン可能</t>
    <rPh sb="10" eb="12">
      <t>カノウ</t>
    </rPh>
    <phoneticPr fontId="1"/>
  </si>
  <si>
    <t>レイトチェックアウト可能</t>
    <rPh sb="10" eb="12">
      <t>カノウ</t>
    </rPh>
    <phoneticPr fontId="1"/>
  </si>
  <si>
    <t>アクセス</t>
    <phoneticPr fontId="1"/>
  </si>
  <si>
    <t>◆アクセス・送迎条件</t>
    <rPh sb="6" eb="8">
      <t>ソウゲイ</t>
    </rPh>
    <rPh sb="8" eb="10">
      <t>ジョウケン</t>
    </rPh>
    <phoneticPr fontId="1"/>
  </si>
  <si>
    <t>駅から徒歩5分以内</t>
    <rPh sb="0" eb="1">
      <t>エキ</t>
    </rPh>
    <rPh sb="3" eb="5">
      <t>トホ</t>
    </rPh>
    <rPh sb="6" eb="7">
      <t>フン</t>
    </rPh>
    <rPh sb="7" eb="9">
      <t>イナイ</t>
    </rPh>
    <phoneticPr fontId="1"/>
  </si>
  <si>
    <t>近くにコンビニあり</t>
    <rPh sb="0" eb="1">
      <t>チカ</t>
    </rPh>
    <phoneticPr fontId="1"/>
  </si>
  <si>
    <t>駅や空港から送迎サービスあり</t>
    <rPh sb="0" eb="1">
      <t>エキ</t>
    </rPh>
    <rPh sb="2" eb="4">
      <t>クウコウ</t>
    </rPh>
    <rPh sb="6" eb="8">
      <t>ソウゲイ</t>
    </rPh>
    <phoneticPr fontId="1"/>
  </si>
  <si>
    <t>無料駐車場あり</t>
    <rPh sb="0" eb="2">
      <t>ムリョウ</t>
    </rPh>
    <rPh sb="2" eb="5">
      <t>チュウシャジョウ</t>
    </rPh>
    <phoneticPr fontId="1"/>
  </si>
  <si>
    <t>メイン</t>
    <phoneticPr fontId="1"/>
  </si>
  <si>
    <t>サブコード</t>
    <phoneticPr fontId="1"/>
  </si>
  <si>
    <t>交通手段</t>
    <rPh sb="0" eb="2">
      <t>コウツウ</t>
    </rPh>
    <rPh sb="2" eb="4">
      <t>シュダン</t>
    </rPh>
    <phoneticPr fontId="1"/>
  </si>
  <si>
    <t>旅行先</t>
    <rPh sb="0" eb="2">
      <t>リョコウ</t>
    </rPh>
    <rPh sb="2" eb="3">
      <t>サキ</t>
    </rPh>
    <phoneticPr fontId="1"/>
  </si>
  <si>
    <t>宿泊施設</t>
    <rPh sb="0" eb="2">
      <t>シュクハク</t>
    </rPh>
    <rPh sb="2" eb="4">
      <t>シセツ</t>
    </rPh>
    <phoneticPr fontId="1"/>
  </si>
  <si>
    <t>食事条件</t>
    <rPh sb="0" eb="2">
      <t>ショクジ</t>
    </rPh>
    <rPh sb="2" eb="4">
      <t>ジョウケン</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</si>
  <si>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</si>
  <si>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</si>
  <si>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</si>
  <si>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ニーズコード</t>
    <phoneticPr fontId="1"/>
  </si>
  <si>
    <t>URLコード１</t>
    <phoneticPr fontId="1"/>
  </si>
  <si>
    <t>URLコード２</t>
    <phoneticPr fontId="1"/>
  </si>
  <si>
    <t>URLコード３</t>
    <phoneticPr fontId="1"/>
  </si>
  <si>
    <t>URLコード3(JR)</t>
    <phoneticPr fontId="1"/>
  </si>
  <si>
    <t>deparea=10</t>
    <phoneticPr fontId="1"/>
  </si>
  <si>
    <t>URLコード3(AIR)</t>
    <phoneticPr fontId="1"/>
  </si>
  <si>
    <t>airportkeyword=</t>
    <phoneticPr fontId="1"/>
  </si>
  <si>
    <t>&amp;airport=</t>
    <phoneticPr fontId="1"/>
  </si>
  <si>
    <t>URL1</t>
    <phoneticPr fontId="1"/>
  </si>
  <si>
    <t>URL2</t>
    <phoneticPr fontId="1"/>
  </si>
  <si>
    <t>URL3</t>
  </si>
  <si>
    <t>kokunai_jr</t>
    <phoneticPr fontId="1"/>
  </si>
  <si>
    <t>trainassign</t>
    <phoneticPr fontId="1"/>
  </si>
  <si>
    <t>kokunai_air</t>
    <phoneticPr fontId="1"/>
  </si>
  <si>
    <t>flightassign</t>
    <phoneticPr fontId="1"/>
  </si>
  <si>
    <t>FROM</t>
    <phoneticPr fontId="1"/>
  </si>
  <si>
    <t>HND</t>
    <phoneticPr fontId="1"/>
  </si>
  <si>
    <t>TO</t>
    <phoneticPr fontId="1"/>
  </si>
  <si>
    <t>鳥取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</si>
</sst>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44">
    <font>
      <sz val="11"/>
      <color theme="1"/>
      <name val="Yu Gothic"/>
      <family val="2"/>
      <scheme val="minor"/>
    </font>
    <font>
      <sz val="6"/>
      <name val="Yu Gothic"/>
      <family val="3"/>
      <charset val="128"/>
      <scheme val="minor"/>
    </font>
    <font>
      <u/>
      <sz val="11"/>
      <color theme="10"/>
      <name val="Yu Gothic"/>
      <family val="2"/>
      <scheme val="minor"/>
    </font>
    <font>
      <sz val="11"/>
      <color theme="1"/>
      <name val="Yu Gothic"/>
      <family val="3"/>
      <charset val="128"/>
      <scheme val="minor"/>
    </font>
    <font>
      <sz val="11"/>
      <name val="Yu Gothic"/>
      <family val="2"/>
      <scheme val="minor"/>
    </font>
    <font>
      <sz val="8"/>
      <color indexed="81"/>
      <name val="HG丸ｺﾞｼｯｸM-PRO"/>
      <family val="3"/>
      <charset val="128"/>
    </font>
    <font>
      <b/>
      <u/>
      <sz val="8"/>
      <color indexed="81"/>
      <name val="HG丸ｺﾞｼｯｸM-PRO"/>
      <family val="3"/>
      <charset val="128"/>
    </font>
    <font>
      <sz val="11"/>
      <color theme="0"/>
      <name val="Yu Gothic"/>
      <family val="3"/>
      <charset val="128"/>
      <scheme val="minor"/>
    </font>
    <font>
      <sz val="8"/>
      <color theme="1"/>
      <name val="Yu Gothic"/>
      <family val="2"/>
      <scheme val="minor"/>
    </font>
    <font>
      <sz val="9"/>
      <color indexed="81"/>
      <name val="MS P ゴシック"/>
      <family val="3"/>
      <charset val="128"/>
    </font>
    <font>
      <b/>
      <sz val="9"/>
      <color indexed="81"/>
      <name val="MS P ゴシック"/>
      <family val="3"/>
      <charset val="128"/>
    </font>
    <font>
      <sz val="11"/>
      <color theme="0"/>
      <name val="Yu Gothic"/>
      <family val="2"/>
      <scheme val="minor"/>
    </font>
    <font>
      <sz val="18"/>
      <color theme="1"/>
      <name val="HGP創英角ﾎﾟｯﾌﾟ体"/>
      <family val="3"/>
      <charset val="128"/>
    </font>
    <font>
      <sz val="11"/>
      <color theme="1"/>
      <name val="HG丸ｺﾞｼｯｸM-PRO"/>
      <family val="3"/>
      <charset val="128"/>
    </font>
    <font>
      <sz val="11"/>
      <color theme="0"/>
      <name val="HG丸ｺﾞｼｯｸM-PRO"/>
      <family val="3"/>
      <charset val="128"/>
    </font>
    <font>
      <u/>
      <sz val="14"/>
      <color theme="0"/>
      <name val="HG丸ｺﾞｼｯｸM-PRO"/>
      <family val="3"/>
      <charset val="128"/>
    </font>
    <font>
      <sz val="18"/>
      <color theme="1"/>
      <name val="HG創英角ﾎﾟｯﾌﾟ体"/>
      <family val="3"/>
      <charset val="128"/>
    </font>
    <font>
      <sz val="11"/>
      <color theme="1"/>
      <name val="Meiryo UI"/>
      <family val="3"/>
      <charset val="128"/>
    </font>
    <font>
      <b/>
      <sz val="14"/>
      <color theme="0"/>
      <name val="HG丸ｺﾞｼｯｸM-PRO"/>
      <family val="3"/>
      <charset val="128"/>
    </font>
    <font>
      <sz val="12"/>
      <color theme="1"/>
      <name val="HG丸ｺﾞｼｯｸM-PRO"/>
      <family val="3"/>
      <charset val="128"/>
    </font>
    <font>
      <sz val="9"/>
      <color indexed="81"/>
      <name val="HG丸ｺﾞｼｯｸM-PRO"/>
      <family val="3"/>
      <charset val="128"/>
    </font>
    <font>
      <sz val="12"/>
      <color theme="1"/>
      <name val="Yu Gothic"/>
      <family val="2"/>
      <scheme val="minor"/>
    </font>
    <font>
      <sz val="10"/>
      <color theme="1"/>
      <name val="Yu Gothic"/>
      <family val="3"/>
      <charset val="128"/>
      <scheme val="minor"/>
    </font>
    <font>
      <u/>
      <sz val="16"/>
      <color rgb="FF0070C0"/>
      <name val="Yu Gothic"/>
      <family val="3"/>
      <charset val="128"/>
      <scheme val="minor"/>
    </font>
    <font>
      <b/>
      <sz val="10"/>
      <color theme="1"/>
      <name val="Yu Gothic"/>
      <family val="3"/>
      <charset val="128"/>
      <scheme val="minor"/>
    </font>
    <font>
      <sz val="11"/>
      <color rgb="FF0070C0"/>
      <name val="Yu Gothic"/>
      <family val="2"/>
      <scheme val="minor"/>
    </font>
    <font>
      <b/>
      <sz val="16"/>
      <color theme="1"/>
      <name val="Meiryo UI"/>
      <family val="3"/>
      <charset val="128"/>
    </font>
    <font>
      <sz val="12"/>
      <color theme="1"/>
      <name val="Meiryo UI"/>
      <family val="3"/>
      <charset val="128"/>
    </font>
    <font>
      <u/>
      <sz val="12"/>
      <color theme="1"/>
      <name val="Meiryo UI"/>
      <family val="3"/>
      <charset val="128"/>
    </font>
    <font>
      <u/>
      <sz val="16"/>
      <color rgb="FF0070C0"/>
      <name val="HGP創英角ﾎﾟｯﾌﾟ体"/>
      <family val="3"/>
      <charset val="128"/>
    </font>
    <font>
      <sz val="14"/>
      <color theme="1"/>
      <name val="HG丸ｺﾞｼｯｸM-PRO"/>
      <family val="3"/>
      <charset val="128"/>
    </font>
    <font>
      <sz val="11"/>
      <color rgb="FFFF0000"/>
      <name val="Yu Gothic"/>
      <family val="2"/>
      <scheme val="minor"/>
    </font>
    <font>
      <sz val="11"/>
      <color rgb="FFFF0000"/>
      <name val="HG丸ｺﾞｼｯｸM-PRO"/>
      <family val="3"/>
      <charset val="128"/>
    </font>
    <font>
      <b/>
      <sz val="12"/>
      <color theme="1"/>
      <name val="HG丸ｺﾞｼｯｸM-PRO"/>
      <family val="3"/>
      <charset val="128"/>
    </font>
    <font>
      <sz val="24"/>
      <color theme="10"/>
      <name val="HGP創英角ﾎﾟｯﾌﾟ体"/>
      <family val="3"/>
      <charset val="128"/>
    </font>
    <font>
      <b/>
      <u/>
      <sz val="20"/>
      <color theme="0"/>
      <name val="HG丸ｺﾞｼｯｸM-PRO"/>
      <family val="3"/>
      <charset val="128"/>
    </font>
    <font>
      <b/>
      <sz val="20"/>
      <color theme="0"/>
      <name val="HG丸ｺﾞｼｯｸM-PRO"/>
      <family val="3"/>
      <charset val="128"/>
    </font>
    <font>
      <sz val="20"/>
      <color theme="1"/>
      <name val="HGP創英角ﾎﾟｯﾌﾟ体"/>
      <family val="3"/>
      <charset val="128"/>
    </font>
    <font>
      <u/>
      <sz val="16"/>
      <color rgb="FF0070C0"/>
      <name val="Meiryo UI"/>
      <family val="3"/>
      <charset val="128"/>
    </font>
    <font>
      <b/>
      <sz val="11"/>
      <color theme="1"/>
      <name val="Meiryo UI"/>
      <family val="3"/>
      <charset val="128"/>
    </font>
    <font>
      <sz val="12"/>
      <color rgb="FF0070C0"/>
      <name val="Yu Gothic"/>
      <family val="2"/>
      <scheme val="minor"/>
    </font>
    <font>
      <sz val="12"/>
      <color theme="0"/>
      <name val="Yu Gothic"/>
      <family val="2"/>
      <scheme val="minor"/>
    </font>
    <font>
      <b/>
      <sz val="11"/>
      <color theme="1"/>
      <name val="Yu Gothic"/>
      <family val="3"/>
      <charset val="128"/>
      <scheme val="minor"/>
    </font>
    <font>
      <sz val="11"/>
      <color rgb="FFFF33CC"/>
      <name val="Yu Gothic"/>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7"/>
        <bgColor indexed="64"/>
      </patternFill>
    </fill>
    <fill>
      <patternFill patternType="solid">
        <fgColor theme="0"/>
        <bgColor indexed="64"/>
      </patternFill>
    </fill>
    <fill>
      <patternFill patternType="solid">
        <fgColor theme="2"/>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0"/>
      </left>
      <right style="thin">
        <color theme="0"/>
      </right>
      <top style="thin">
        <color theme="0"/>
      </top>
      <bottom style="thin">
        <color theme="0"/>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theme="0"/>
      </right>
      <top style="thin">
        <color theme="0"/>
      </top>
      <bottom style="thin">
        <color theme="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diagonalUp="1">
      <left/>
      <right/>
      <top/>
      <bottom/>
      <diagonal style="thin">
        <color auto="1"/>
      </diagonal>
    </border>
  </borders>
  <cellStyleXfs count="2">
    <xf numFmtId="0" fontId="0" fillId="0" borderId="0"/>
    <xf numFmtId="0" fontId="2" fillId="0" borderId="0" applyNumberFormat="0" applyFill="0" applyBorder="0" applyAlignment="0" applyProtection="0"/>
  </cellStyleXfs>
  <cellXfs count="125">
    <xf numFmtId="0" fontId="0" fillId="0" borderId="0" xfId="0"/>
    <xf numFmtId="0" fontId="0" fillId="0" borderId="0" xfId="0" applyBorder="1"/>
    <xf numFmtId="0" fontId="7" fillId="0" borderId="7" xfId="0" applyFont="1" applyBorder="1"/>
    <xf numFmtId="0" fontId="7" fillId="4" borderId="7" xfId="0" applyFont="1" applyFill="1" applyBorder="1"/>
    <xf numFmtId="176" fontId="7" fillId="4" borderId="7" xfId="0" applyNumberFormat="1" applyFont="1" applyFill="1" applyBorder="1"/>
    <xf numFmtId="0" fontId="7" fillId="4" borderId="7" xfId="0" applyFont="1" applyFill="1" applyBorder="1" applyAlignment="1">
      <alignment horizontal="center" vertical="center"/>
    </xf>
    <xf numFmtId="0" fontId="7" fillId="4" borderId="7" xfId="0" applyFont="1" applyFill="1" applyBorder="1" applyAlignment="1">
      <alignment horizontal="center"/>
    </xf>
    <xf numFmtId="0" fontId="7" fillId="0" borderId="7" xfId="0" applyFont="1" applyBorder="1" applyAlignment="1">
      <alignment horizontal="left"/>
    </xf>
    <xf numFmtId="176" fontId="7" fillId="4" borderId="7" xfId="0" quotePrefix="1" applyNumberFormat="1" applyFont="1" applyFill="1" applyBorder="1" applyAlignment="1">
      <alignment horizontal="right"/>
    </xf>
    <xf numFmtId="0" fontId="7" fillId="0" borderId="7" xfId="0" applyNumberFormat="1" applyFont="1" applyBorder="1"/>
    <xf numFmtId="176" fontId="7" fillId="0" borderId="7" xfId="0" quotePrefix="1" applyNumberFormat="1" applyFont="1" applyBorder="1" applyAlignment="1">
      <alignment horizontal="right"/>
    </xf>
    <xf numFmtId="176" fontId="7" fillId="0" borderId="7" xfId="0" applyNumberFormat="1" applyFont="1" applyBorder="1"/>
    <xf numFmtId="0" fontId="11" fillId="4" borderId="0" xfId="0" applyFont="1" applyFill="1"/>
    <xf numFmtId="0" fontId="3" fillId="0" borderId="7" xfId="0" applyFont="1" applyBorder="1"/>
    <xf numFmtId="0" fontId="3" fillId="4" borderId="7" xfId="0" applyFont="1" applyFill="1" applyBorder="1"/>
    <xf numFmtId="0" fontId="25" fillId="4" borderId="0" xfId="0" applyFont="1" applyFill="1"/>
    <xf numFmtId="0" fontId="17" fillId="4" borderId="0" xfId="0" applyFont="1" applyFill="1" applyProtection="1"/>
    <xf numFmtId="0" fontId="0" fillId="4" borderId="0" xfId="0" applyFill="1" applyAlignment="1" applyProtection="1">
      <alignment vertical="top"/>
    </xf>
    <xf numFmtId="0" fontId="0" fillId="4" borderId="0" xfId="0" applyFill="1" applyProtection="1"/>
    <xf numFmtId="0" fontId="11" fillId="4" borderId="0" xfId="0" applyFont="1" applyFill="1" applyProtection="1"/>
    <xf numFmtId="0" fontId="16" fillId="4" borderId="0" xfId="0" applyFont="1" applyFill="1" applyAlignment="1" applyProtection="1">
      <alignment horizontal="center"/>
    </xf>
    <xf numFmtId="0" fontId="13" fillId="4" borderId="0" xfId="0" applyFont="1" applyFill="1" applyProtection="1"/>
    <xf numFmtId="0" fontId="13" fillId="4" borderId="0" xfId="0" applyFont="1" applyFill="1" applyBorder="1" applyAlignment="1" applyProtection="1">
      <alignment horizontal="center"/>
    </xf>
    <xf numFmtId="0" fontId="19" fillId="0" borderId="3" xfId="0" applyFont="1" applyBorder="1" applyProtection="1"/>
    <xf numFmtId="0" fontId="19" fillId="0" borderId="4" xfId="0" applyFont="1" applyBorder="1" applyAlignment="1" applyProtection="1">
      <alignment horizontal="center"/>
    </xf>
    <xf numFmtId="0" fontId="19" fillId="2" borderId="3" xfId="0" applyFont="1" applyFill="1" applyBorder="1" applyProtection="1"/>
    <xf numFmtId="0" fontId="19" fillId="2" borderId="4" xfId="0" applyFont="1" applyFill="1" applyBorder="1" applyAlignment="1" applyProtection="1">
      <alignment horizontal="center"/>
    </xf>
    <xf numFmtId="0" fontId="14" fillId="4" borderId="0" xfId="0" applyFont="1" applyFill="1" applyBorder="1" applyAlignment="1" applyProtection="1">
      <alignment horizontal="center"/>
    </xf>
    <xf numFmtId="0" fontId="19" fillId="2" borderId="4" xfId="0" applyFont="1" applyFill="1" applyBorder="1" applyProtection="1"/>
    <xf numFmtId="0" fontId="14" fillId="4" borderId="0" xfId="0" applyFont="1" applyFill="1" applyBorder="1" applyProtection="1"/>
    <xf numFmtId="0" fontId="15" fillId="4" borderId="0" xfId="1" applyFont="1" applyFill="1" applyBorder="1" applyAlignment="1" applyProtection="1">
      <alignment horizontal="center" vertical="center"/>
    </xf>
    <xf numFmtId="0" fontId="14" fillId="4" borderId="0" xfId="0" applyFont="1" applyFill="1" applyProtection="1"/>
    <xf numFmtId="0" fontId="19" fillId="2" borderId="3" xfId="0" applyFont="1" applyFill="1" applyBorder="1" applyAlignment="1" applyProtection="1">
      <alignment shrinkToFit="1"/>
    </xf>
    <xf numFmtId="0" fontId="11" fillId="4" borderId="0" xfId="0" applyFont="1" applyFill="1" applyAlignment="1" applyProtection="1">
      <alignment shrinkToFit="1"/>
    </xf>
    <xf numFmtId="0" fontId="13" fillId="4" borderId="0" xfId="0" applyFont="1" applyFill="1" applyBorder="1" applyProtection="1"/>
    <xf numFmtId="0" fontId="29" fillId="4" borderId="0" xfId="1" applyFont="1" applyFill="1" applyBorder="1" applyAlignment="1" applyProtection="1">
      <alignment horizontal="center" vertical="center"/>
    </xf>
    <xf numFmtId="0" fontId="0" fillId="0" borderId="0" xfId="0" applyProtection="1"/>
    <xf numFmtId="0" fontId="0" fillId="4" borderId="0" xfId="0" applyFill="1" applyAlignment="1" applyProtection="1">
      <alignment horizontal="right"/>
    </xf>
    <xf numFmtId="0" fontId="4" fillId="4" borderId="0" xfId="0" applyFont="1" applyFill="1" applyAlignment="1" applyProtection="1">
      <alignment horizontal="right"/>
    </xf>
    <xf numFmtId="0" fontId="8" fillId="4" borderId="0" xfId="0" applyFont="1" applyFill="1" applyProtection="1"/>
    <xf numFmtId="0" fontId="21" fillId="4" borderId="0" xfId="0" applyFont="1" applyFill="1" applyAlignment="1" applyProtection="1">
      <alignment horizontal="right" shrinkToFit="1"/>
    </xf>
    <xf numFmtId="0" fontId="26" fillId="4" borderId="0" xfId="0" applyFont="1" applyFill="1" applyProtection="1"/>
    <xf numFmtId="0" fontId="25" fillId="4" borderId="0" xfId="0" applyFont="1" applyFill="1" applyProtection="1"/>
    <xf numFmtId="0" fontId="27" fillId="4" borderId="0" xfId="0" applyFont="1" applyFill="1" applyProtection="1"/>
    <xf numFmtId="0" fontId="28" fillId="4" borderId="0" xfId="1" applyFont="1" applyFill="1" applyProtection="1"/>
    <xf numFmtId="0" fontId="22" fillId="4" borderId="0" xfId="0" applyFont="1" applyFill="1" applyAlignment="1" applyProtection="1">
      <alignment horizontal="left"/>
    </xf>
    <xf numFmtId="0" fontId="0" fillId="4" borderId="0" xfId="0" applyFill="1"/>
    <xf numFmtId="0" fontId="30" fillId="0" borderId="1" xfId="0" applyFont="1" applyBorder="1" applyAlignment="1">
      <alignment vertical="center" shrinkToFit="1"/>
    </xf>
    <xf numFmtId="0" fontId="2" fillId="0" borderId="0" xfId="1"/>
    <xf numFmtId="0" fontId="30" fillId="0" borderId="1" xfId="0" applyFont="1" applyBorder="1" applyAlignment="1">
      <alignment horizontal="center" vertical="center" shrinkToFit="1"/>
    </xf>
    <xf numFmtId="0" fontId="30" fillId="0" borderId="2" xfId="0" applyFont="1" applyBorder="1" applyAlignment="1">
      <alignment horizontal="center" vertical="center"/>
    </xf>
    <xf numFmtId="0" fontId="30" fillId="4" borderId="3" xfId="0" applyFont="1" applyFill="1" applyBorder="1" applyAlignment="1" applyProtection="1">
      <alignment vertical="center" shrinkToFit="1"/>
    </xf>
    <xf numFmtId="0" fontId="30" fillId="4" borderId="3" xfId="0" applyFont="1" applyFill="1" applyBorder="1" applyAlignment="1">
      <alignment horizontal="center"/>
    </xf>
    <xf numFmtId="0" fontId="31" fillId="4" borderId="0" xfId="0" applyFont="1" applyFill="1" applyAlignment="1">
      <alignment shrinkToFit="1"/>
    </xf>
    <xf numFmtId="0" fontId="31" fillId="4" borderId="0" xfId="0" applyFont="1" applyFill="1"/>
    <xf numFmtId="0" fontId="30" fillId="4" borderId="5" xfId="0" applyFont="1" applyFill="1" applyBorder="1" applyAlignment="1">
      <alignment horizontal="center"/>
    </xf>
    <xf numFmtId="0" fontId="30" fillId="4" borderId="8" xfId="0" applyFont="1" applyFill="1" applyBorder="1" applyAlignment="1" applyProtection="1">
      <alignment vertical="center" shrinkToFit="1"/>
    </xf>
    <xf numFmtId="0" fontId="0" fillId="4" borderId="0" xfId="0" applyFill="1" applyBorder="1"/>
    <xf numFmtId="0" fontId="32" fillId="4" borderId="0" xfId="0" applyFont="1" applyFill="1" applyBorder="1" applyAlignment="1">
      <alignment horizontal="center" vertical="center"/>
    </xf>
    <xf numFmtId="0" fontId="30" fillId="0" borderId="3" xfId="0" applyFont="1" applyFill="1" applyBorder="1" applyAlignment="1" applyProtection="1">
      <alignment vertical="center" shrinkToFit="1"/>
    </xf>
    <xf numFmtId="0" fontId="30" fillId="0" borderId="5" xfId="0" applyFont="1" applyFill="1" applyBorder="1" applyAlignment="1" applyProtection="1">
      <alignment vertical="center" shrinkToFit="1"/>
    </xf>
    <xf numFmtId="0" fontId="35" fillId="4" borderId="0" xfId="1" applyFont="1" applyFill="1" applyAlignment="1">
      <alignment vertical="center"/>
    </xf>
    <xf numFmtId="0" fontId="2" fillId="4" borderId="0" xfId="1" applyFill="1"/>
    <xf numFmtId="0" fontId="36" fillId="4" borderId="0" xfId="1" applyFont="1" applyFill="1" applyAlignment="1">
      <alignment vertical="center"/>
    </xf>
    <xf numFmtId="0" fontId="27" fillId="4" borderId="0" xfId="0" applyFont="1" applyFill="1" applyAlignment="1" applyProtection="1">
      <alignment horizontal="right" shrinkToFit="1"/>
    </xf>
    <xf numFmtId="0" fontId="17" fillId="4" borderId="0" xfId="0" applyFont="1" applyFill="1" applyAlignment="1" applyProtection="1">
      <alignment horizontal="left"/>
    </xf>
    <xf numFmtId="0" fontId="40" fillId="4" borderId="0" xfId="0" applyFont="1" applyFill="1" applyProtection="1"/>
    <xf numFmtId="0" fontId="41" fillId="4" borderId="0" xfId="0" applyFont="1" applyFill="1" applyProtection="1"/>
    <xf numFmtId="0" fontId="21" fillId="0" borderId="0" xfId="0" applyFont="1"/>
    <xf numFmtId="0" fontId="42" fillId="0" borderId="11" xfId="0" applyFont="1" applyBorder="1"/>
    <xf numFmtId="0" fontId="42" fillId="0" borderId="12" xfId="0" applyFont="1" applyBorder="1"/>
    <xf numFmtId="0" fontId="3" fillId="0" borderId="11" xfId="0" applyFont="1" applyBorder="1"/>
    <xf numFmtId="0" fontId="3" fillId="0" borderId="12" xfId="0" applyFont="1" applyBorder="1"/>
    <xf numFmtId="0" fontId="3" fillId="0" borderId="13" xfId="0" applyFont="1" applyBorder="1"/>
    <xf numFmtId="0" fontId="3" fillId="4" borderId="11" xfId="0" applyFont="1" applyFill="1" applyBorder="1"/>
    <xf numFmtId="0" fontId="3" fillId="4" borderId="12" xfId="0" applyFont="1" applyFill="1" applyBorder="1"/>
    <xf numFmtId="0" fontId="0" fillId="0" borderId="0" xfId="0" applyFill="1" applyBorder="1"/>
    <xf numFmtId="0" fontId="3" fillId="4" borderId="13"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0" xfId="0" applyFont="1" applyFill="1" applyBorder="1"/>
    <xf numFmtId="0" fontId="3" fillId="4" borderId="13" xfId="0" applyFont="1" applyFill="1" applyBorder="1" applyAlignment="1">
      <alignment horizontal="center"/>
    </xf>
    <xf numFmtId="0" fontId="3" fillId="4" borderId="7" xfId="0" applyFont="1" applyFill="1" applyBorder="1" applyAlignment="1">
      <alignment horizontal="center"/>
    </xf>
    <xf numFmtId="0" fontId="3" fillId="0" borderId="7" xfId="0" applyFont="1" applyBorder="1" applyAlignment="1">
      <alignment horizontal="left"/>
    </xf>
    <xf numFmtId="0" fontId="3" fillId="4" borderId="13" xfId="0" applyFont="1" applyFill="1" applyBorder="1"/>
    <xf numFmtId="0" fontId="3" fillId="0" borderId="7" xfId="0" applyNumberFormat="1" applyFont="1" applyBorder="1"/>
    <xf numFmtId="0" fontId="3" fillId="0" borderId="14" xfId="0" applyFont="1" applyBorder="1"/>
    <xf numFmtId="0" fontId="3" fillId="0" borderId="15" xfId="0" applyFont="1" applyBorder="1"/>
    <xf numFmtId="0" fontId="3" fillId="0" borderId="11" xfId="0" applyFont="1" applyFill="1" applyBorder="1"/>
    <xf numFmtId="0" fontId="0" fillId="0" borderId="12" xfId="0" applyBorder="1"/>
    <xf numFmtId="0" fontId="43" fillId="0" borderId="12" xfId="0" applyFont="1" applyBorder="1" applyAlignment="1">
      <alignment shrinkToFit="1"/>
    </xf>
    <xf numFmtId="0" fontId="0" fillId="0" borderId="12" xfId="0" applyBorder="1" applyAlignment="1">
      <alignment shrinkToFit="1"/>
    </xf>
    <xf numFmtId="0" fontId="0" fillId="0" borderId="12" xfId="0" quotePrefix="1" applyBorder="1" applyAlignment="1">
      <alignment horizontal="right"/>
    </xf>
    <xf numFmtId="177" fontId="0" fillId="0" borderId="0" xfId="0" applyNumberFormat="1"/>
    <xf numFmtId="0" fontId="0" fillId="0" borderId="16" xfId="0" applyBorder="1"/>
    <xf numFmtId="0" fontId="0" fillId="0" borderId="0" xfId="0" applyNumberFormat="1" applyAlignment="1">
      <alignment horizontal="right"/>
    </xf>
    <xf numFmtId="0" fontId="0" fillId="0" borderId="0" xfId="0" applyNumberFormat="1"/>
    <xf numFmtId="177" fontId="0" fillId="0" borderId="0" xfId="0" applyNumberFormat="1" applyFill="1" applyAlignment="1">
      <alignment horizontal="right"/>
    </xf>
    <xf numFmtId="0" fontId="0" fillId="0" borderId="0" xfId="0" applyNumberFormat="1" applyAlignment="1">
      <alignment horizontal="left"/>
    </xf>
    <xf numFmtId="0" fontId="0" fillId="0" borderId="0" xfId="0" applyNumberFormat="1" applyAlignment="1">
      <alignment shrinkToFit="1"/>
    </xf>
    <xf numFmtId="0" fontId="0" fillId="0" borderId="0" xfId="0" applyFill="1"/>
    <xf numFmtId="0" fontId="30" fillId="5" borderId="2" xfId="0" applyFont="1" applyFill="1" applyBorder="1" applyAlignment="1">
      <alignment horizontal="center" vertical="center" shrinkToFit="1"/>
    </xf>
    <xf numFmtId="0" fontId="30" fillId="5" borderId="4" xfId="0" applyFont="1" applyFill="1" applyBorder="1" applyAlignment="1" applyProtection="1">
      <alignment horizontal="center" vertical="center" shrinkToFit="1"/>
    </xf>
    <xf numFmtId="0" fontId="30" fillId="5" borderId="4" xfId="0" applyFont="1" applyFill="1" applyBorder="1" applyAlignment="1" applyProtection="1">
      <alignment vertical="center" shrinkToFit="1"/>
    </xf>
    <xf numFmtId="0" fontId="30" fillId="5" borderId="9" xfId="0" applyFont="1" applyFill="1" applyBorder="1" applyAlignment="1" applyProtection="1">
      <alignment vertical="center" shrinkToFit="1"/>
    </xf>
    <xf numFmtId="0" fontId="30" fillId="5" borderId="6" xfId="0" applyFont="1" applyFill="1" applyBorder="1" applyAlignment="1">
      <alignment horizontal="center" vertical="center" shrinkToFit="1"/>
    </xf>
    <xf numFmtId="0" fontId="19" fillId="5" borderId="4" xfId="0" applyFont="1" applyFill="1" applyBorder="1" applyAlignment="1">
      <alignment horizontal="center" vertical="center" shrinkToFit="1"/>
    </xf>
    <xf numFmtId="0" fontId="19" fillId="5" borderId="6" xfId="0" applyFont="1" applyFill="1" applyBorder="1" applyAlignment="1">
      <alignment horizontal="center" vertical="center" shrinkToFit="1"/>
    </xf>
    <xf numFmtId="0" fontId="29" fillId="0" borderId="5" xfId="1" applyFont="1" applyBorder="1" applyAlignment="1" applyProtection="1">
      <alignment horizontal="center" vertical="center"/>
    </xf>
    <xf numFmtId="0" fontId="29" fillId="0" borderId="6" xfId="1" applyFont="1" applyBorder="1" applyAlignment="1" applyProtection="1">
      <alignment horizontal="center" vertical="center"/>
    </xf>
    <xf numFmtId="0" fontId="18" fillId="3" borderId="1" xfId="0" applyFont="1" applyFill="1" applyBorder="1" applyAlignment="1" applyProtection="1">
      <alignment horizontal="center"/>
    </xf>
    <xf numFmtId="0" fontId="18" fillId="3" borderId="2" xfId="0" applyFont="1" applyFill="1" applyBorder="1" applyAlignment="1" applyProtection="1">
      <alignment horizontal="center"/>
    </xf>
    <xf numFmtId="0" fontId="29" fillId="0" borderId="3" xfId="1" applyFont="1" applyBorder="1" applyAlignment="1" applyProtection="1">
      <alignment horizontal="center" vertical="center"/>
    </xf>
    <xf numFmtId="0" fontId="29" fillId="0" borderId="4" xfId="1" applyFont="1" applyBorder="1" applyAlignment="1" applyProtection="1">
      <alignment horizontal="center" vertical="center"/>
    </xf>
    <xf numFmtId="0" fontId="23" fillId="4" borderId="0" xfId="1" applyFont="1" applyFill="1" applyAlignment="1" applyProtection="1">
      <alignment horizontal="center"/>
    </xf>
    <xf numFmtId="0" fontId="0" fillId="4" borderId="0" xfId="0" applyFill="1" applyAlignment="1" applyProtection="1">
      <alignment horizontal="center"/>
    </xf>
    <xf numFmtId="0" fontId="17" fillId="4" borderId="0" xfId="0" applyFont="1" applyFill="1" applyAlignment="1" applyProtection="1">
      <alignment horizontal="center" vertical="top" shrinkToFit="1"/>
    </xf>
    <xf numFmtId="0" fontId="12" fillId="4" borderId="0" xfId="0" applyFont="1" applyFill="1" applyAlignment="1" applyProtection="1">
      <alignment horizontal="center" vertical="center"/>
    </xf>
    <xf numFmtId="0" fontId="16" fillId="4" borderId="0" xfId="0" applyFont="1" applyFill="1" applyAlignment="1" applyProtection="1">
      <alignment horizontal="center"/>
    </xf>
    <xf numFmtId="0" fontId="38" fillId="4" borderId="0" xfId="1" applyFont="1" applyFill="1" applyAlignment="1" applyProtection="1">
      <alignment horizontal="center"/>
    </xf>
    <xf numFmtId="0" fontId="0" fillId="4" borderId="0" xfId="0" applyFill="1" applyAlignment="1">
      <alignment horizontal="center"/>
    </xf>
    <xf numFmtId="0" fontId="33" fillId="4" borderId="0" xfId="0" applyFont="1" applyFill="1" applyBorder="1" applyAlignment="1">
      <alignment horizontal="center" shrinkToFit="1"/>
    </xf>
    <xf numFmtId="0" fontId="32" fillId="4" borderId="10" xfId="0" applyFont="1" applyFill="1" applyBorder="1" applyAlignment="1">
      <alignment horizontal="center"/>
    </xf>
    <xf numFmtId="0" fontId="34" fillId="4" borderId="0" xfId="1" applyFont="1" applyFill="1" applyAlignment="1">
      <alignment horizontal="center" vertical="center"/>
    </xf>
    <xf numFmtId="0" fontId="37" fillId="4" borderId="0" xfId="0" applyFont="1" applyFill="1" applyAlignment="1" applyProtection="1">
      <alignment horizontal="center" vertical="center"/>
    </xf>
    <xf numFmtId="0" fontId="27" fillId="4" borderId="0" xfId="0" applyFont="1" applyFill="1" applyAlignment="1" applyProtection="1">
      <alignment horizontal="center" vertical="top" shrinkToFit="1"/>
    </xf>
  </cellXfs>
  <cellStyles count="2">
    <cellStyle name="ハイパーリンク" xfId="1" builtinId="8"/>
    <cellStyle name="標準" xfId="0" builtinId="0"/>
  </cellStyles>
  <dxfs count="1">
    <dxf>
      <fill>
        <patternFill>
          <bgColor rgb="FFFF66FF"/>
        </patternFill>
      </fill>
    </dxf>
  </dxfs>
  <tableStyles count="0" defaultTableStyle="TableStyleMedium2" defaultPivotStyle="PivotStyleLight16"/>
  <colors>
    <mruColors>
      <color rgb="FFFFDFAF"/>
      <color rgb="FFFF66FF"/>
      <color rgb="FFFFC1F2"/>
      <color rgb="FFFEACEC"/>
      <color rgb="FFFC6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hyperlink" Target="#&#12362;&#23487;&#12510;&#12483;&#12481;&#12531;&#12464;&#26908;&#32034;&#12471;&#12540;&#12488;!A1"/></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png"/><Relationship Id="rId5" Type="http://schemas.openxmlformats.org/officeDocument/2006/relationships/hyperlink" Target="#&#26053;&#34892;&#20195;&#37329;&#35211;&#31309;&#12471;&#12540;&#12488;!A1"/><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4</xdr:col>
      <xdr:colOff>962025</xdr:colOff>
      <xdr:row>0</xdr:row>
      <xdr:rowOff>38100</xdr:rowOff>
    </xdr:from>
    <xdr:to>
      <xdr:col>6</xdr:col>
      <xdr:colOff>619125</xdr:colOff>
      <xdr:row>2</xdr:row>
      <xdr:rowOff>171450</xdr:rowOff>
    </xdr:to>
    <xdr:pic>
      <xdr:nvPicPr>
        <xdr:cNvPr id="3" name="図 2">
          <a:extLst>
            <a:ext uri="{FF2B5EF4-FFF2-40B4-BE49-F238E27FC236}">
              <a16:creationId xmlns:a16="http://schemas.microsoft.com/office/drawing/2014/main" id="{F46386EB-DA27-4819-A176-B0794AF3C5A0}"/>
            </a:ext>
          </a:extLst>
        </xdr:cNvPr>
        <xdr:cNvPicPr>
          <a:picLocks noChangeAspect="1"/>
        </xdr:cNvPicPr>
      </xdr:nvPicPr>
      <xdr:blipFill>
        <a:blip xmlns:r="http://schemas.openxmlformats.org/officeDocument/2006/relationships" r:embed="rId1">
          <a:clrChange>
            <a:clrFrom>
              <a:srgbClr val="E1E9F2"/>
            </a:clrFrom>
            <a:clrTo>
              <a:srgbClr val="E1E9F2">
                <a:alpha val="0"/>
              </a:srgbClr>
            </a:clrTo>
          </a:clrChange>
          <a:extLst>
            <a:ext uri="{28A0092B-C50C-407E-A947-70E740481C1C}">
              <a14:useLocalDpi xmlns:a14="http://schemas.microsoft.com/office/drawing/2010/main" val="0"/>
            </a:ext>
          </a:extLst>
        </a:blip>
        <a:stretch>
          <a:fillRect/>
        </a:stretch>
      </xdr:blipFill>
      <xdr:spPr>
        <a:xfrm>
          <a:off x="5876925" y="38100"/>
          <a:ext cx="2724150" cy="609600"/>
        </a:xfrm>
        <a:prstGeom prst="rect">
          <a:avLst/>
        </a:prstGeom>
      </xdr:spPr>
    </xdr:pic>
    <xdr:clientData/>
  </xdr:twoCellAnchor>
  <xdr:twoCellAnchor>
    <xdr:from>
      <xdr:col>0</xdr:col>
      <xdr:colOff>561975</xdr:colOff>
      <xdr:row>10</xdr:row>
      <xdr:rowOff>219076</xdr:rowOff>
    </xdr:from>
    <xdr:to>
      <xdr:col>3</xdr:col>
      <xdr:colOff>85725</xdr:colOff>
      <xdr:row>32</xdr:row>
      <xdr:rowOff>95251</xdr:rowOff>
    </xdr:to>
    <xdr:sp macro="" textlink="">
      <xdr:nvSpPr>
        <xdr:cNvPr id="12" name="正方形/長方形 11">
          <a:extLst>
            <a:ext uri="{FF2B5EF4-FFF2-40B4-BE49-F238E27FC236}">
              <a16:creationId xmlns:a16="http://schemas.microsoft.com/office/drawing/2014/main" id="{B9FBA8E8-CFE9-4D72-8AD2-C26DC8D6527C}"/>
            </a:ext>
          </a:extLst>
        </xdr:cNvPr>
        <xdr:cNvSpPr/>
      </xdr:nvSpPr>
      <xdr:spPr>
        <a:xfrm>
          <a:off x="561975" y="3314701"/>
          <a:ext cx="3248025" cy="5238750"/>
        </a:xfrm>
        <a:prstGeom prst="rect">
          <a:avLst/>
        </a:prstGeom>
        <a:noFill/>
        <a:ln w="38100">
          <a:solidFill>
            <a:srgbClr val="FC6CD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923925</xdr:colOff>
      <xdr:row>10</xdr:row>
      <xdr:rowOff>9525</xdr:rowOff>
    </xdr:from>
    <xdr:ext cx="1826141" cy="359073"/>
    <xdr:sp macro="" textlink="">
      <xdr:nvSpPr>
        <xdr:cNvPr id="13" name="テキスト ボックス 12">
          <a:extLst>
            <a:ext uri="{FF2B5EF4-FFF2-40B4-BE49-F238E27FC236}">
              <a16:creationId xmlns:a16="http://schemas.microsoft.com/office/drawing/2014/main" id="{A0C36021-4CAB-4FBB-AFF9-0038BC491943}"/>
            </a:ext>
          </a:extLst>
        </xdr:cNvPr>
        <xdr:cNvSpPr txBox="1"/>
      </xdr:nvSpPr>
      <xdr:spPr>
        <a:xfrm>
          <a:off x="1581150" y="3105150"/>
          <a:ext cx="1826141"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航空機利用プラン</a:t>
          </a:r>
        </a:p>
      </xdr:txBody>
    </xdr:sp>
    <xdr:clientData/>
  </xdr:oneCellAnchor>
  <xdr:twoCellAnchor editAs="oneCell">
    <xdr:from>
      <xdr:col>1</xdr:col>
      <xdr:colOff>152399</xdr:colOff>
      <xdr:row>9</xdr:row>
      <xdr:rowOff>123825</xdr:rowOff>
    </xdr:from>
    <xdr:to>
      <xdr:col>1</xdr:col>
      <xdr:colOff>933448</xdr:colOff>
      <xdr:row>11</xdr:row>
      <xdr:rowOff>166687</xdr:rowOff>
    </xdr:to>
    <xdr:pic>
      <xdr:nvPicPr>
        <xdr:cNvPr id="14" name="図 13">
          <a:extLst>
            <a:ext uri="{FF2B5EF4-FFF2-40B4-BE49-F238E27FC236}">
              <a16:creationId xmlns:a16="http://schemas.microsoft.com/office/drawing/2014/main" id="{A953DC2B-E35A-48A2-AAAD-E346123ECD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4" y="2981325"/>
          <a:ext cx="781049" cy="585787"/>
        </a:xfrm>
        <a:prstGeom prst="rect">
          <a:avLst/>
        </a:prstGeom>
      </xdr:spPr>
    </xdr:pic>
    <xdr:clientData/>
  </xdr:twoCellAnchor>
  <xdr:twoCellAnchor>
    <xdr:from>
      <xdr:col>3</xdr:col>
      <xdr:colOff>1095375</xdr:colOff>
      <xdr:row>10</xdr:row>
      <xdr:rowOff>219075</xdr:rowOff>
    </xdr:from>
    <xdr:to>
      <xdr:col>6</xdr:col>
      <xdr:colOff>85725</xdr:colOff>
      <xdr:row>32</xdr:row>
      <xdr:rowOff>95250</xdr:rowOff>
    </xdr:to>
    <xdr:sp macro="" textlink="">
      <xdr:nvSpPr>
        <xdr:cNvPr id="16" name="正方形/長方形 15">
          <a:extLst>
            <a:ext uri="{FF2B5EF4-FFF2-40B4-BE49-F238E27FC236}">
              <a16:creationId xmlns:a16="http://schemas.microsoft.com/office/drawing/2014/main" id="{428300FD-C4B3-4F58-918F-A368D08A1DD3}"/>
            </a:ext>
          </a:extLst>
        </xdr:cNvPr>
        <xdr:cNvSpPr/>
      </xdr:nvSpPr>
      <xdr:spPr>
        <a:xfrm>
          <a:off x="4819650" y="3314700"/>
          <a:ext cx="3248025" cy="523875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1085850</xdr:colOff>
      <xdr:row>10</xdr:row>
      <xdr:rowOff>0</xdr:rowOff>
    </xdr:from>
    <xdr:ext cx="1620957" cy="359073"/>
    <xdr:sp macro="" textlink="">
      <xdr:nvSpPr>
        <xdr:cNvPr id="17" name="テキスト ボックス 16">
          <a:extLst>
            <a:ext uri="{FF2B5EF4-FFF2-40B4-BE49-F238E27FC236}">
              <a16:creationId xmlns:a16="http://schemas.microsoft.com/office/drawing/2014/main" id="{E9504BB2-F42E-4C8D-AE86-370D2B9DC923}"/>
            </a:ext>
          </a:extLst>
        </xdr:cNvPr>
        <xdr:cNvSpPr txBox="1"/>
      </xdr:nvSpPr>
      <xdr:spPr>
        <a:xfrm>
          <a:off x="6000750" y="3095625"/>
          <a:ext cx="1620957"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ＪＲ利用プラン</a:t>
          </a:r>
        </a:p>
      </xdr:txBody>
    </xdr:sp>
    <xdr:clientData/>
  </xdr:oneCellAnchor>
  <xdr:twoCellAnchor editAs="oneCell">
    <xdr:from>
      <xdr:col>4</xdr:col>
      <xdr:colOff>314326</xdr:colOff>
      <xdr:row>8</xdr:row>
      <xdr:rowOff>171450</xdr:rowOff>
    </xdr:from>
    <xdr:to>
      <xdr:col>4</xdr:col>
      <xdr:colOff>1114426</xdr:colOff>
      <xdr:row>11</xdr:row>
      <xdr:rowOff>190500</xdr:rowOff>
    </xdr:to>
    <xdr:pic>
      <xdr:nvPicPr>
        <xdr:cNvPr id="18" name="図 17">
          <a:extLst>
            <a:ext uri="{FF2B5EF4-FFF2-40B4-BE49-F238E27FC236}">
              <a16:creationId xmlns:a16="http://schemas.microsoft.com/office/drawing/2014/main" id="{B95AB769-F3CA-4194-8D0B-E266F3AEE7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29226" y="2790825"/>
          <a:ext cx="800100" cy="800100"/>
        </a:xfrm>
        <a:prstGeom prst="rect">
          <a:avLst/>
        </a:prstGeom>
      </xdr:spPr>
    </xdr:pic>
    <xdr:clientData/>
  </xdr:twoCellAnchor>
  <xdr:twoCellAnchor>
    <xdr:from>
      <xdr:col>2</xdr:col>
      <xdr:colOff>1571625</xdr:colOff>
      <xdr:row>33</xdr:row>
      <xdr:rowOff>0</xdr:rowOff>
    </xdr:from>
    <xdr:to>
      <xdr:col>4</xdr:col>
      <xdr:colOff>76200</xdr:colOff>
      <xdr:row>36</xdr:row>
      <xdr:rowOff>152400</xdr:rowOff>
    </xdr:to>
    <xdr:sp macro="" textlink="">
      <xdr:nvSpPr>
        <xdr:cNvPr id="19" name="矢印: 下 18">
          <a:extLst>
            <a:ext uri="{FF2B5EF4-FFF2-40B4-BE49-F238E27FC236}">
              <a16:creationId xmlns:a16="http://schemas.microsoft.com/office/drawing/2014/main" id="{4E38C794-8255-4F3D-AAC8-2FC4E3C3D361}"/>
            </a:ext>
          </a:extLst>
        </xdr:cNvPr>
        <xdr:cNvSpPr/>
      </xdr:nvSpPr>
      <xdr:spPr>
        <a:xfrm>
          <a:off x="3571875" y="8696325"/>
          <a:ext cx="1419225" cy="866775"/>
        </a:xfrm>
        <a:prstGeom prst="downArrow">
          <a:avLst/>
        </a:prstGeom>
        <a:solidFill>
          <a:srgbClr val="FFDFAF"/>
        </a:solidFill>
        <a:ln w="38100">
          <a:solidFill>
            <a:srgbClr val="FFC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endParaRPr>
        </a:p>
      </xdr:txBody>
    </xdr:sp>
    <xdr:clientData/>
  </xdr:twoCellAnchor>
  <xdr:twoCellAnchor>
    <xdr:from>
      <xdr:col>0</xdr:col>
      <xdr:colOff>71100</xdr:colOff>
      <xdr:row>1</xdr:row>
      <xdr:rowOff>71569</xdr:rowOff>
    </xdr:from>
    <xdr:to>
      <xdr:col>2</xdr:col>
      <xdr:colOff>625486</xdr:colOff>
      <xdr:row>5</xdr:row>
      <xdr:rowOff>8873</xdr:rowOff>
    </xdr:to>
    <xdr:sp macro="" textlink="">
      <xdr:nvSpPr>
        <xdr:cNvPr id="23" name="楕円 22">
          <a:extLst>
            <a:ext uri="{FF2B5EF4-FFF2-40B4-BE49-F238E27FC236}">
              <a16:creationId xmlns:a16="http://schemas.microsoft.com/office/drawing/2014/main" id="{0CEE7A20-3AB2-452D-9031-D787997B0F0F}"/>
            </a:ext>
          </a:extLst>
        </xdr:cNvPr>
        <xdr:cNvSpPr/>
      </xdr:nvSpPr>
      <xdr:spPr>
        <a:xfrm rot="20717612">
          <a:off x="71100" y="309694"/>
          <a:ext cx="2554636" cy="889804"/>
        </a:xfrm>
        <a:prstGeom prst="ellipse">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80691</xdr:colOff>
      <xdr:row>2</xdr:row>
      <xdr:rowOff>7145</xdr:rowOff>
    </xdr:from>
    <xdr:ext cx="2527615" cy="525785"/>
    <xdr:sp macro="" textlink="">
      <xdr:nvSpPr>
        <xdr:cNvPr id="24" name="正方形/長方形 23">
          <a:extLst>
            <a:ext uri="{FF2B5EF4-FFF2-40B4-BE49-F238E27FC236}">
              <a16:creationId xmlns:a16="http://schemas.microsoft.com/office/drawing/2014/main" id="{704D3C7A-FF71-4719-9BCD-DA9E8276F56E}"/>
            </a:ext>
          </a:extLst>
        </xdr:cNvPr>
        <xdr:cNvSpPr/>
      </xdr:nvSpPr>
      <xdr:spPr>
        <a:xfrm rot="20700000">
          <a:off x="80691" y="483395"/>
          <a:ext cx="2527615" cy="525785"/>
        </a:xfrm>
        <a:prstGeom prst="rect">
          <a:avLst/>
        </a:prstGeom>
        <a:noFill/>
      </xdr:spPr>
      <xdr:txBody>
        <a:bodyPr wrap="none" lIns="91440" tIns="45720" rIns="91440" bIns="45720">
          <a:spAutoFit/>
        </a:bodyPr>
        <a:lstStyle/>
        <a:p>
          <a:pPr algn="ctr"/>
          <a:r>
            <a:rPr lang="ja-JP" altLang="en-US" sz="13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創英角ﾎﾟｯﾌﾟ体" panose="040B0A09000000000000" pitchFamily="49" charset="-128"/>
              <a:ea typeface="HG創英角ﾎﾟｯﾌﾟ体" panose="040B0A09000000000000" pitchFamily="49" charset="-128"/>
            </a:rPr>
            <a:t>ざっくりとした希望でもＯＫ！</a:t>
          </a:r>
          <a:endParaRPr lang="en-US" altLang="ja-JP" sz="13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創英角ﾎﾟｯﾌﾟ体" panose="040B0A09000000000000" pitchFamily="49" charset="-128"/>
            <a:ea typeface="HG創英角ﾎﾟｯﾌﾟ体" panose="040B0A09000000000000" pitchFamily="49" charset="-128"/>
          </a:endParaRPr>
        </a:p>
        <a:p>
          <a:pPr algn="ctr"/>
          <a:r>
            <a:rPr lang="ja-JP" altLang="en-US" sz="13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創英角ﾎﾟｯﾌﾟ体" panose="040B0A09000000000000" pitchFamily="49" charset="-128"/>
              <a:ea typeface="HG創英角ﾎﾟｯﾌﾟ体" panose="040B0A09000000000000" pitchFamily="49" charset="-128"/>
            </a:rPr>
            <a:t>旅行代金が簡単にわかる</a:t>
          </a:r>
          <a:endParaRPr lang="en-US" altLang="ja-JP" sz="13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2</xdr:col>
      <xdr:colOff>497079</xdr:colOff>
      <xdr:row>1</xdr:row>
      <xdr:rowOff>226963</xdr:rowOff>
    </xdr:from>
    <xdr:ext cx="5673349" cy="559192"/>
    <xdr:sp macro="" textlink="">
      <xdr:nvSpPr>
        <xdr:cNvPr id="25" name="正方形/長方形 24">
          <a:extLst>
            <a:ext uri="{FF2B5EF4-FFF2-40B4-BE49-F238E27FC236}">
              <a16:creationId xmlns:a16="http://schemas.microsoft.com/office/drawing/2014/main" id="{F3AD672E-6037-4528-8543-8534C6BC078B}"/>
            </a:ext>
          </a:extLst>
        </xdr:cNvPr>
        <xdr:cNvSpPr/>
      </xdr:nvSpPr>
      <xdr:spPr>
        <a:xfrm>
          <a:off x="2497329" y="465088"/>
          <a:ext cx="5673349" cy="559192"/>
        </a:xfrm>
        <a:prstGeom prst="rect">
          <a:avLst/>
        </a:prstGeom>
        <a:noFill/>
      </xdr:spPr>
      <xdr:txBody>
        <a:bodyPr wrap="none" lIns="91440" tIns="45720" rIns="91440" bIns="45720">
          <a:spAutoFit/>
        </a:bodyPr>
        <a:lstStyle/>
        <a:p>
          <a:pPr algn="ctr"/>
          <a:r>
            <a:rPr lang="ja-JP" altLang="en-US" sz="28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旅行代金</a:t>
          </a:r>
          <a:r>
            <a:rPr lang="en-US" altLang="ja-JP" sz="28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10</a:t>
          </a:r>
          <a:r>
            <a:rPr lang="ja-JP" altLang="en-US" sz="28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秒検索シート</a:t>
          </a:r>
          <a:r>
            <a:rPr lang="ja-JP" altLang="en-US" sz="20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a:t>
          </a:r>
          <a:r>
            <a:rPr lang="en-US" altLang="ja-JP" sz="20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Ver.1.02</a:t>
          </a:r>
          <a:r>
            <a:rPr lang="ja-JP" altLang="en-US" sz="20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a:t>
          </a:r>
          <a:endParaRPr lang="ja-JP" altLang="en-US" sz="28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endParaRPr>
        </a:p>
      </xdr:txBody>
    </xdr:sp>
    <xdr:clientData/>
  </xdr:oneCellAnchor>
  <xdr:twoCellAnchor>
    <xdr:from>
      <xdr:col>0</xdr:col>
      <xdr:colOff>504825</xdr:colOff>
      <xdr:row>4</xdr:row>
      <xdr:rowOff>180975</xdr:rowOff>
    </xdr:from>
    <xdr:to>
      <xdr:col>6</xdr:col>
      <xdr:colOff>419100</xdr:colOff>
      <xdr:row>10</xdr:row>
      <xdr:rowOff>38100</xdr:rowOff>
    </xdr:to>
    <xdr:sp macro="" textlink="">
      <xdr:nvSpPr>
        <xdr:cNvPr id="26" name="テキスト ボックス 25">
          <a:extLst>
            <a:ext uri="{FF2B5EF4-FFF2-40B4-BE49-F238E27FC236}">
              <a16:creationId xmlns:a16="http://schemas.microsoft.com/office/drawing/2014/main" id="{EA45F0B4-A444-4000-B6D9-15A011D45AF8}"/>
            </a:ext>
          </a:extLst>
        </xdr:cNvPr>
        <xdr:cNvSpPr txBox="1"/>
      </xdr:nvSpPr>
      <xdr:spPr>
        <a:xfrm>
          <a:off x="504825" y="1133475"/>
          <a:ext cx="7896225" cy="1285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rPr>
            <a:t>詳細な日程が決まってなくても大丈夫！行先と人数と宿泊日数を入力するだけで、</a:t>
          </a:r>
          <a:endParaRPr kumimoji="1" lang="en-US" altLang="ja-JP" sz="1600" b="1">
            <a:latin typeface="Meiryo UI" panose="020B0604030504040204" pitchFamily="50" charset="-128"/>
            <a:ea typeface="Meiryo UI" panose="020B0604030504040204" pitchFamily="50" charset="-128"/>
          </a:endParaRPr>
        </a:p>
        <a:p>
          <a:pPr algn="ctr"/>
          <a:r>
            <a:rPr kumimoji="1" lang="ja-JP" altLang="en-US" sz="1600" b="1">
              <a:latin typeface="Meiryo UI" panose="020B0604030504040204" pitchFamily="50" charset="-128"/>
              <a:ea typeface="Meiryo UI" panose="020B0604030504040204" pitchFamily="50" charset="-128"/>
            </a:rPr>
            <a:t>旅行先の最安料金やおススメプランの料金がまるわかり！しかも検索時点での空席・空室が</a:t>
          </a:r>
          <a:endParaRPr kumimoji="1" lang="en-US" altLang="ja-JP" sz="1600" b="1">
            <a:latin typeface="Meiryo UI" panose="020B0604030504040204" pitchFamily="50" charset="-128"/>
            <a:ea typeface="Meiryo UI" panose="020B0604030504040204" pitchFamily="50" charset="-128"/>
          </a:endParaRPr>
        </a:p>
        <a:p>
          <a:pPr algn="ctr"/>
          <a:r>
            <a:rPr kumimoji="1" lang="ja-JP" altLang="en-US" sz="1600" b="1">
              <a:latin typeface="Meiryo UI" panose="020B0604030504040204" pitchFamily="50" charset="-128"/>
              <a:ea typeface="Meiryo UI" panose="020B0604030504040204" pitchFamily="50" charset="-128"/>
            </a:rPr>
            <a:t>リアルタイムに反映されているので、飛行機やホテルの空き状況も一目瞭然！</a:t>
          </a:r>
        </a:p>
      </xdr:txBody>
    </xdr:sp>
    <xdr:clientData/>
  </xdr:twoCellAnchor>
  <xdr:twoCellAnchor>
    <xdr:from>
      <xdr:col>3</xdr:col>
      <xdr:colOff>133350</xdr:colOff>
      <xdr:row>10</xdr:row>
      <xdr:rowOff>190499</xdr:rowOff>
    </xdr:from>
    <xdr:to>
      <xdr:col>3</xdr:col>
      <xdr:colOff>1057275</xdr:colOff>
      <xdr:row>32</xdr:row>
      <xdr:rowOff>95249</xdr:rowOff>
    </xdr:to>
    <xdr:sp macro="" textlink="">
      <xdr:nvSpPr>
        <xdr:cNvPr id="27" name="正方形/長方形 26">
          <a:extLst>
            <a:ext uri="{FF2B5EF4-FFF2-40B4-BE49-F238E27FC236}">
              <a16:creationId xmlns:a16="http://schemas.microsoft.com/office/drawing/2014/main" id="{7790FE42-27DF-47E1-8696-870041413BBF}"/>
            </a:ext>
          </a:extLst>
        </xdr:cNvPr>
        <xdr:cNvSpPr/>
      </xdr:nvSpPr>
      <xdr:spPr>
        <a:xfrm>
          <a:off x="3857625" y="2571749"/>
          <a:ext cx="923925" cy="5286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209550</xdr:rowOff>
    </xdr:from>
    <xdr:to>
      <xdr:col>6</xdr:col>
      <xdr:colOff>638175</xdr:colOff>
      <xdr:row>32</xdr:row>
      <xdr:rowOff>114300</xdr:rowOff>
    </xdr:to>
    <xdr:sp macro="" textlink="">
      <xdr:nvSpPr>
        <xdr:cNvPr id="28" name="正方形/長方形 27">
          <a:extLst>
            <a:ext uri="{FF2B5EF4-FFF2-40B4-BE49-F238E27FC236}">
              <a16:creationId xmlns:a16="http://schemas.microsoft.com/office/drawing/2014/main" id="{7513F789-0B53-44C0-980D-38E54E397C93}"/>
            </a:ext>
          </a:extLst>
        </xdr:cNvPr>
        <xdr:cNvSpPr/>
      </xdr:nvSpPr>
      <xdr:spPr>
        <a:xfrm>
          <a:off x="8134350" y="2590800"/>
          <a:ext cx="485775" cy="5286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10</xdr:row>
      <xdr:rowOff>219075</xdr:rowOff>
    </xdr:from>
    <xdr:to>
      <xdr:col>0</xdr:col>
      <xdr:colOff>504825</xdr:colOff>
      <xdr:row>32</xdr:row>
      <xdr:rowOff>123825</xdr:rowOff>
    </xdr:to>
    <xdr:sp macro="" textlink="">
      <xdr:nvSpPr>
        <xdr:cNvPr id="29" name="正方形/長方形 28">
          <a:extLst>
            <a:ext uri="{FF2B5EF4-FFF2-40B4-BE49-F238E27FC236}">
              <a16:creationId xmlns:a16="http://schemas.microsoft.com/office/drawing/2014/main" id="{975BC633-2EA7-4888-8068-91F69CC43619}"/>
            </a:ext>
          </a:extLst>
        </xdr:cNvPr>
        <xdr:cNvSpPr/>
      </xdr:nvSpPr>
      <xdr:spPr>
        <a:xfrm>
          <a:off x="19050" y="2600325"/>
          <a:ext cx="485775" cy="52863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523874</xdr:colOff>
      <xdr:row>4</xdr:row>
      <xdr:rowOff>19050</xdr:rowOff>
    </xdr:from>
    <xdr:to>
      <xdr:col>6</xdr:col>
      <xdr:colOff>19049</xdr:colOff>
      <xdr:row>5</xdr:row>
      <xdr:rowOff>114300</xdr:rowOff>
    </xdr:to>
    <xdr:sp macro="" textlink="">
      <xdr:nvSpPr>
        <xdr:cNvPr id="4" name="四角形: 角を丸くする 3">
          <a:extLst>
            <a:ext uri="{FF2B5EF4-FFF2-40B4-BE49-F238E27FC236}">
              <a16:creationId xmlns:a16="http://schemas.microsoft.com/office/drawing/2014/main" id="{77F420F5-A3D1-47E8-8CEE-3F395C8FDB02}"/>
            </a:ext>
          </a:extLst>
        </xdr:cNvPr>
        <xdr:cNvSpPr/>
      </xdr:nvSpPr>
      <xdr:spPr>
        <a:xfrm>
          <a:off x="5438774" y="971550"/>
          <a:ext cx="2562225" cy="333375"/>
        </a:xfrm>
        <a:prstGeom prst="roundRect">
          <a:avLst/>
        </a:prstGeom>
        <a:solidFill>
          <a:srgbClr val="FFC000"/>
        </a:solidFill>
        <a:ln>
          <a:solidFill>
            <a:srgbClr val="FFD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476250</xdr:colOff>
      <xdr:row>4</xdr:row>
      <xdr:rowOff>66675</xdr:rowOff>
    </xdr:from>
    <xdr:ext cx="2667000" cy="259045"/>
    <xdr:sp macro="" textlink="">
      <xdr:nvSpPr>
        <xdr:cNvPr id="5" name="テキスト ボックス 4">
          <a:hlinkClick xmlns:r="http://schemas.openxmlformats.org/officeDocument/2006/relationships" r:id="rId4"/>
          <a:extLst>
            <a:ext uri="{FF2B5EF4-FFF2-40B4-BE49-F238E27FC236}">
              <a16:creationId xmlns:a16="http://schemas.microsoft.com/office/drawing/2014/main" id="{CBABE731-68E2-4F44-8087-51485B12B443}"/>
            </a:ext>
          </a:extLst>
        </xdr:cNvPr>
        <xdr:cNvSpPr txBox="1"/>
      </xdr:nvSpPr>
      <xdr:spPr>
        <a:xfrm>
          <a:off x="5391150" y="1019175"/>
          <a:ext cx="2667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ln>
                <a:noFill/>
              </a:ln>
              <a:solidFill>
                <a:schemeClr val="bg1"/>
              </a:solidFill>
              <a:effectLst>
                <a:outerShdw blurRad="50800" dist="38100" dir="2700000" algn="tl" rotWithShape="0">
                  <a:prstClr val="black">
                    <a:alpha val="40000"/>
                  </a:prstClr>
                </a:outerShdw>
              </a:effectLst>
              <a:latin typeface="HG創英角ｺﾞｼｯｸUB" panose="020B0909000000000000" pitchFamily="49" charset="-128"/>
              <a:ea typeface="HG創英角ｺﾞｼｯｸUB" panose="020B0909000000000000" pitchFamily="49" charset="-128"/>
            </a:rPr>
            <a:t>お宿を探したい人はコチラをクリック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21165</xdr:colOff>
      <xdr:row>7</xdr:row>
      <xdr:rowOff>0</xdr:rowOff>
    </xdr:from>
    <xdr:to>
      <xdr:col>6</xdr:col>
      <xdr:colOff>10584</xdr:colOff>
      <xdr:row>12</xdr:row>
      <xdr:rowOff>179916</xdr:rowOff>
    </xdr:to>
    <xdr:sp macro="" textlink="">
      <xdr:nvSpPr>
        <xdr:cNvPr id="2" name="テキスト ボックス 1">
          <a:extLst>
            <a:ext uri="{FF2B5EF4-FFF2-40B4-BE49-F238E27FC236}">
              <a16:creationId xmlns:a16="http://schemas.microsoft.com/office/drawing/2014/main" id="{067F9DEE-1B78-45D5-B142-40CE17B67D77}"/>
            </a:ext>
          </a:extLst>
        </xdr:cNvPr>
        <xdr:cNvSpPr txBox="1"/>
      </xdr:nvSpPr>
      <xdr:spPr>
        <a:xfrm>
          <a:off x="1211790" y="1666875"/>
          <a:ext cx="7771344" cy="1370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rPr>
            <a:t>「せっかくの旅行だから、泊まる場所にもこだわりたいけど、どこを選んだらいいかわからない</a:t>
          </a:r>
          <a:r>
            <a:rPr kumimoji="1" lang="en-US" altLang="ja-JP" sz="1600" b="1">
              <a:latin typeface="Meiryo UI" panose="020B0604030504040204" pitchFamily="50" charset="-128"/>
              <a:ea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rPr>
            <a:t>」</a:t>
          </a:r>
          <a:endParaRPr kumimoji="1" lang="en-US" altLang="ja-JP" sz="1600" b="1">
            <a:latin typeface="Meiryo UI" panose="020B0604030504040204" pitchFamily="50" charset="-128"/>
            <a:ea typeface="Meiryo UI" panose="020B0604030504040204" pitchFamily="50" charset="-128"/>
          </a:endParaRPr>
        </a:p>
        <a:p>
          <a:pPr algn="ctr"/>
          <a:r>
            <a:rPr kumimoji="1" lang="ja-JP" altLang="en-US" sz="1600" b="1">
              <a:latin typeface="Meiryo UI" panose="020B0604030504040204" pitchFamily="50" charset="-128"/>
              <a:ea typeface="Meiryo UI" panose="020B0604030504040204" pitchFamily="50" charset="-128"/>
            </a:rPr>
            <a:t>そんな方でも大丈夫！旅行内容を入力し、アナタのこだわりを選択すると、</a:t>
          </a:r>
          <a:endParaRPr kumimoji="1" lang="en-US" altLang="ja-JP" sz="1600" b="1">
            <a:latin typeface="Meiryo UI" panose="020B0604030504040204" pitchFamily="50" charset="-128"/>
            <a:ea typeface="Meiryo UI" panose="020B0604030504040204" pitchFamily="50" charset="-128"/>
          </a:endParaRPr>
        </a:p>
        <a:p>
          <a:pPr algn="ctr"/>
          <a:r>
            <a:rPr kumimoji="1" lang="ja-JP" altLang="en-US" sz="1600" b="1">
              <a:latin typeface="Meiryo UI" panose="020B0604030504040204" pitchFamily="50" charset="-128"/>
              <a:ea typeface="Meiryo UI" panose="020B0604030504040204" pitchFamily="50" charset="-128"/>
            </a:rPr>
            <a:t>条件に</a:t>
          </a:r>
          <a:r>
            <a:rPr kumimoji="1" lang="en-US" altLang="ja-JP" sz="1600" b="1">
              <a:latin typeface="Meiryo UI" panose="020B0604030504040204" pitchFamily="50" charset="-128"/>
              <a:ea typeface="Meiryo UI" panose="020B0604030504040204" pitchFamily="50" charset="-128"/>
            </a:rPr>
            <a:t>70</a:t>
          </a:r>
          <a:r>
            <a:rPr kumimoji="1" lang="ja-JP" altLang="en-US" sz="1600" b="1">
              <a:latin typeface="Meiryo UI" panose="020B0604030504040204" pitchFamily="50" charset="-128"/>
              <a:ea typeface="Meiryo UI" panose="020B0604030504040204" pitchFamily="50" charset="-128"/>
            </a:rPr>
            <a:t>％以上合致した宿泊施設を一覧で表示！お宿選びに困りません！</a:t>
          </a:r>
        </a:p>
      </xdr:txBody>
    </xdr:sp>
    <xdr:clientData/>
  </xdr:twoCellAnchor>
  <xdr:twoCellAnchor>
    <xdr:from>
      <xdr:col>0</xdr:col>
      <xdr:colOff>113225</xdr:colOff>
      <xdr:row>2</xdr:row>
      <xdr:rowOff>149305</xdr:rowOff>
    </xdr:from>
    <xdr:to>
      <xdr:col>1</xdr:col>
      <xdr:colOff>1704778</xdr:colOff>
      <xdr:row>6</xdr:row>
      <xdr:rowOff>220395</xdr:rowOff>
    </xdr:to>
    <xdr:sp macro="" textlink="">
      <xdr:nvSpPr>
        <xdr:cNvPr id="3" name="楕円 2">
          <a:extLst>
            <a:ext uri="{FF2B5EF4-FFF2-40B4-BE49-F238E27FC236}">
              <a16:creationId xmlns:a16="http://schemas.microsoft.com/office/drawing/2014/main" id="{4A7CDA0B-5288-417F-94EA-4D929324F5D4}"/>
            </a:ext>
          </a:extLst>
        </xdr:cNvPr>
        <xdr:cNvSpPr/>
      </xdr:nvSpPr>
      <xdr:spPr>
        <a:xfrm rot="20717612">
          <a:off x="113225" y="625555"/>
          <a:ext cx="2782178" cy="1023590"/>
        </a:xfrm>
        <a:prstGeom prst="ellipse">
          <a:avLst/>
        </a:prstGeom>
        <a:solidFill>
          <a:schemeClr val="accent1">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85564</xdr:colOff>
      <xdr:row>3</xdr:row>
      <xdr:rowOff>64276</xdr:rowOff>
    </xdr:from>
    <xdr:ext cx="2877711" cy="792525"/>
    <xdr:sp macro="" textlink="">
      <xdr:nvSpPr>
        <xdr:cNvPr id="4" name="正方形/長方形 3">
          <a:extLst>
            <a:ext uri="{FF2B5EF4-FFF2-40B4-BE49-F238E27FC236}">
              <a16:creationId xmlns:a16="http://schemas.microsoft.com/office/drawing/2014/main" id="{B6CA854F-7249-4CCA-8337-CD33469B6FB8}"/>
            </a:ext>
          </a:extLst>
        </xdr:cNvPr>
        <xdr:cNvSpPr/>
      </xdr:nvSpPr>
      <xdr:spPr>
        <a:xfrm rot="20700000">
          <a:off x="85564" y="778651"/>
          <a:ext cx="2877711" cy="792525"/>
        </a:xfrm>
        <a:prstGeom prst="rect">
          <a:avLst/>
        </a:prstGeom>
        <a:noFill/>
      </xdr:spPr>
      <xdr:txBody>
        <a:bodyPr wrap="none" lIns="91440" tIns="45720" rIns="91440" bIns="45720">
          <a:spAutoFit/>
        </a:bodyPr>
        <a:lstStyle/>
        <a:p>
          <a:pPr algn="ctr"/>
          <a:r>
            <a:rPr lang="ja-JP" altLang="en-US" sz="1400" b="0" cap="none" spc="0">
              <a:ln w="10160">
                <a:noFill/>
                <a:prstDash val="solid"/>
              </a:ln>
              <a:solidFill>
                <a:srgbClr val="FFFFFF"/>
              </a:solidFill>
              <a:effectLst>
                <a:outerShdw blurRad="38100" dist="22860" dir="5400000" algn="tl" rotWithShape="0">
                  <a:srgbClr val="000000">
                    <a:alpha val="30000"/>
                  </a:srgbClr>
                </a:outerShdw>
              </a:effectLst>
              <a:latin typeface="HG創英角ﾎﾟｯﾌﾟ体" panose="040B0A09000000000000" pitchFamily="49" charset="-128"/>
              <a:ea typeface="HG創英角ﾎﾟｯﾌﾟ体" panose="040B0A09000000000000" pitchFamily="49" charset="-128"/>
            </a:rPr>
            <a:t>「</a:t>
          </a:r>
          <a:r>
            <a:rPr lang="ja-JP" altLang="en-US" sz="1400" b="0" cap="none" spc="0">
              <a:ln w="10160">
                <a:noFill/>
                <a:prstDash val="solid"/>
              </a:ln>
              <a:solidFill>
                <a:srgbClr val="FFFFFF"/>
              </a:solidFill>
              <a:effectLst/>
              <a:latin typeface="HG創英角ﾎﾟｯﾌﾟ体" panose="040B0A09000000000000" pitchFamily="49" charset="-128"/>
              <a:ea typeface="HG創英角ﾎﾟｯﾌﾟ体" panose="040B0A09000000000000" pitchFamily="49" charset="-128"/>
            </a:rPr>
            <a:t>露天風呂付の部屋がいい！」</a:t>
          </a:r>
          <a:endParaRPr lang="en-US" altLang="ja-JP" sz="1400" b="0" cap="none" spc="0">
            <a:ln w="10160">
              <a:noFill/>
              <a:prstDash val="solid"/>
            </a:ln>
            <a:solidFill>
              <a:srgbClr val="FFFFFF"/>
            </a:solidFill>
            <a:effectLst/>
            <a:latin typeface="HG創英角ﾎﾟｯﾌﾟ体" panose="040B0A09000000000000" pitchFamily="49" charset="-128"/>
            <a:ea typeface="HG創英角ﾎﾟｯﾌﾟ体" panose="040B0A09000000000000" pitchFamily="49" charset="-128"/>
          </a:endParaRPr>
        </a:p>
        <a:p>
          <a:pPr algn="ctr"/>
          <a:r>
            <a:rPr lang="ja-JP" altLang="en-US" sz="1400" b="0" cap="none" spc="0">
              <a:ln w="10160">
                <a:noFill/>
                <a:prstDash val="solid"/>
              </a:ln>
              <a:solidFill>
                <a:srgbClr val="FFFFFF"/>
              </a:solidFill>
              <a:effectLst/>
              <a:latin typeface="HG創英角ﾎﾟｯﾌﾟ体" panose="040B0A09000000000000" pitchFamily="49" charset="-128"/>
              <a:ea typeface="HG創英角ﾎﾟｯﾌﾟ体" panose="040B0A09000000000000" pitchFamily="49" charset="-128"/>
            </a:rPr>
            <a:t>「食事はバイキングにしたい！」</a:t>
          </a:r>
          <a:endParaRPr lang="en-US" altLang="ja-JP" sz="1400" b="0" cap="none" spc="0">
            <a:ln w="10160">
              <a:noFill/>
              <a:prstDash val="solid"/>
            </a:ln>
            <a:solidFill>
              <a:srgbClr val="FFFFFF"/>
            </a:solidFill>
            <a:effectLst/>
            <a:latin typeface="HG創英角ﾎﾟｯﾌﾟ体" panose="040B0A09000000000000" pitchFamily="49" charset="-128"/>
            <a:ea typeface="HG創英角ﾎﾟｯﾌﾟ体" panose="040B0A09000000000000" pitchFamily="49" charset="-128"/>
          </a:endParaRPr>
        </a:p>
        <a:p>
          <a:pPr algn="ctr"/>
          <a:r>
            <a:rPr lang="ja-JP" altLang="en-US" sz="1400" b="0" cap="none" spc="0">
              <a:ln w="10160">
                <a:noFill/>
                <a:prstDash val="solid"/>
              </a:ln>
              <a:solidFill>
                <a:srgbClr val="FFFFFF"/>
              </a:solidFill>
              <a:effectLst/>
              <a:latin typeface="HG創英角ﾎﾟｯﾌﾟ体" panose="040B0A09000000000000" pitchFamily="49" charset="-128"/>
              <a:ea typeface="HG創英角ﾎﾟｯﾌﾟ体" panose="040B0A09000000000000" pitchFamily="49" charset="-128"/>
            </a:rPr>
            <a:t>そんな希望がある方は</a:t>
          </a:r>
          <a:endParaRPr lang="en-US" altLang="ja-JP" sz="1400" b="0" cap="none" spc="0">
            <a:ln w="10160">
              <a:noFill/>
              <a:prstDash val="solid"/>
            </a:ln>
            <a:solidFill>
              <a:srgbClr val="FFFFFF"/>
            </a:solidFill>
            <a:effectLst/>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xdr:col>
      <xdr:colOff>1278204</xdr:colOff>
      <xdr:row>3</xdr:row>
      <xdr:rowOff>84664</xdr:rowOff>
    </xdr:from>
    <xdr:ext cx="6204214" cy="692562"/>
    <xdr:sp macro="" textlink="">
      <xdr:nvSpPr>
        <xdr:cNvPr id="5" name="正方形/長方形 4">
          <a:extLst>
            <a:ext uri="{FF2B5EF4-FFF2-40B4-BE49-F238E27FC236}">
              <a16:creationId xmlns:a16="http://schemas.microsoft.com/office/drawing/2014/main" id="{C26E1871-E67B-40EA-9757-1F274171F34E}"/>
            </a:ext>
          </a:extLst>
        </xdr:cNvPr>
        <xdr:cNvSpPr/>
      </xdr:nvSpPr>
      <xdr:spPr>
        <a:xfrm>
          <a:off x="2474121" y="814914"/>
          <a:ext cx="6204214" cy="692562"/>
        </a:xfrm>
        <a:prstGeom prst="rect">
          <a:avLst/>
        </a:prstGeom>
        <a:noFill/>
      </xdr:spPr>
      <xdr:txBody>
        <a:bodyPr wrap="square" lIns="91440" tIns="45720" rIns="91440" bIns="45720">
          <a:spAutoFit/>
        </a:bodyPr>
        <a:lstStyle/>
        <a:p>
          <a:pPr algn="ctr"/>
          <a:r>
            <a:rPr lang="ja-JP" altLang="en-US" sz="3600" b="0" cap="none" spc="0">
              <a:ln w="0"/>
              <a:solidFill>
                <a:schemeClr val="accent1"/>
              </a:solidFill>
              <a:effectLst>
                <a:outerShdw blurRad="38100" dist="25400" dir="5400000" algn="ctr" rotWithShape="0">
                  <a:srgbClr val="6E747A">
                    <a:alpha val="43000"/>
                  </a:srgbClr>
                </a:outerShdw>
              </a:effectLst>
              <a:latin typeface="HG創英角ﾎﾟｯﾌﾟ体" panose="040B0A09000000000000" pitchFamily="49" charset="-128"/>
              <a:ea typeface="HG創英角ﾎﾟｯﾌﾟ体" panose="040B0A09000000000000" pitchFamily="49" charset="-128"/>
            </a:rPr>
            <a:t>お宿マッチング検索シート</a:t>
          </a:r>
        </a:p>
      </xdr:txBody>
    </xdr:sp>
    <xdr:clientData/>
  </xdr:oneCellAnchor>
  <xdr:twoCellAnchor>
    <xdr:from>
      <xdr:col>0</xdr:col>
      <xdr:colOff>836083</xdr:colOff>
      <xdr:row>13</xdr:row>
      <xdr:rowOff>201085</xdr:rowOff>
    </xdr:from>
    <xdr:to>
      <xdr:col>6</xdr:col>
      <xdr:colOff>317500</xdr:colOff>
      <xdr:row>28</xdr:row>
      <xdr:rowOff>21167</xdr:rowOff>
    </xdr:to>
    <xdr:sp macro="" textlink="">
      <xdr:nvSpPr>
        <xdr:cNvPr id="6" name="正方形/長方形 5">
          <a:extLst>
            <a:ext uri="{FF2B5EF4-FFF2-40B4-BE49-F238E27FC236}">
              <a16:creationId xmlns:a16="http://schemas.microsoft.com/office/drawing/2014/main" id="{99698851-DDEE-44BC-B096-4E548B8959B5}"/>
            </a:ext>
          </a:extLst>
        </xdr:cNvPr>
        <xdr:cNvSpPr/>
      </xdr:nvSpPr>
      <xdr:spPr>
        <a:xfrm>
          <a:off x="836083" y="3296710"/>
          <a:ext cx="8453967" cy="3477682"/>
        </a:xfrm>
        <a:prstGeom prst="rect">
          <a:avLst/>
        </a:prstGeom>
        <a:noFill/>
        <a:ln w="5715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1386417</xdr:colOff>
      <xdr:row>30</xdr:row>
      <xdr:rowOff>0</xdr:rowOff>
    </xdr:from>
    <xdr:to>
      <xdr:col>4</xdr:col>
      <xdr:colOff>265642</xdr:colOff>
      <xdr:row>33</xdr:row>
      <xdr:rowOff>136525</xdr:rowOff>
    </xdr:to>
    <xdr:sp macro="" textlink="">
      <xdr:nvSpPr>
        <xdr:cNvPr id="7" name="矢印: 下 6">
          <a:extLst>
            <a:ext uri="{FF2B5EF4-FFF2-40B4-BE49-F238E27FC236}">
              <a16:creationId xmlns:a16="http://schemas.microsoft.com/office/drawing/2014/main" id="{E18DC4B8-723A-450A-88DB-264328AD8C57}"/>
            </a:ext>
          </a:extLst>
        </xdr:cNvPr>
        <xdr:cNvSpPr/>
      </xdr:nvSpPr>
      <xdr:spPr>
        <a:xfrm>
          <a:off x="4301067" y="7229475"/>
          <a:ext cx="1412875" cy="850900"/>
        </a:xfrm>
        <a:prstGeom prst="downArrow">
          <a:avLst/>
        </a:prstGeom>
        <a:solidFill>
          <a:srgbClr val="FFDFAF"/>
        </a:solidFill>
        <a:ln w="38100">
          <a:solidFill>
            <a:srgbClr val="FFC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endParaRPr>
        </a:p>
      </xdr:txBody>
    </xdr:sp>
    <xdr:clientData/>
  </xdr:twoCellAnchor>
  <xdr:twoCellAnchor>
    <xdr:from>
      <xdr:col>4</xdr:col>
      <xdr:colOff>539751</xdr:colOff>
      <xdr:row>23</xdr:row>
      <xdr:rowOff>52916</xdr:rowOff>
    </xdr:from>
    <xdr:to>
      <xdr:col>5</xdr:col>
      <xdr:colOff>1756833</xdr:colOff>
      <xdr:row>25</xdr:row>
      <xdr:rowOff>222250</xdr:rowOff>
    </xdr:to>
    <xdr:sp macro="" textlink="">
      <xdr:nvSpPr>
        <xdr:cNvPr id="8" name="四角形: 角を丸くする 7">
          <a:extLst>
            <a:ext uri="{FF2B5EF4-FFF2-40B4-BE49-F238E27FC236}">
              <a16:creationId xmlns:a16="http://schemas.microsoft.com/office/drawing/2014/main" id="{17FF6844-10B3-458A-8F88-C9013ADEB435}"/>
            </a:ext>
          </a:extLst>
        </xdr:cNvPr>
        <xdr:cNvSpPr/>
      </xdr:nvSpPr>
      <xdr:spPr>
        <a:xfrm>
          <a:off x="5988051" y="5615516"/>
          <a:ext cx="2407707" cy="645584"/>
        </a:xfrm>
        <a:prstGeom prst="roundRect">
          <a:avLst>
            <a:gd name="adj" fmla="val 50000"/>
          </a:avLst>
        </a:prstGeom>
        <a:noFill/>
        <a:ln w="76200">
          <a:solidFill>
            <a:srgbClr val="0070C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381000</xdr:colOff>
      <xdr:row>0</xdr:row>
      <xdr:rowOff>105833</xdr:rowOff>
    </xdr:from>
    <xdr:to>
      <xdr:col>6</xdr:col>
      <xdr:colOff>766234</xdr:colOff>
      <xdr:row>2</xdr:row>
      <xdr:rowOff>228600</xdr:rowOff>
    </xdr:to>
    <xdr:pic>
      <xdr:nvPicPr>
        <xdr:cNvPr id="9" name="図 8">
          <a:extLst>
            <a:ext uri="{FF2B5EF4-FFF2-40B4-BE49-F238E27FC236}">
              <a16:creationId xmlns:a16="http://schemas.microsoft.com/office/drawing/2014/main" id="{C9345852-278B-4046-8316-C0E15919B80A}"/>
            </a:ext>
          </a:extLst>
        </xdr:cNvPr>
        <xdr:cNvPicPr>
          <a:picLocks noChangeAspect="1"/>
        </xdr:cNvPicPr>
      </xdr:nvPicPr>
      <xdr:blipFill>
        <a:blip xmlns:r="http://schemas.openxmlformats.org/officeDocument/2006/relationships" r:embed="rId1">
          <a:clrChange>
            <a:clrFrom>
              <a:srgbClr val="E1E9F2"/>
            </a:clrFrom>
            <a:clrTo>
              <a:srgbClr val="E1E9F2">
                <a:alpha val="0"/>
              </a:srgbClr>
            </a:clrTo>
          </a:clrChange>
          <a:extLst>
            <a:ext uri="{28A0092B-C50C-407E-A947-70E740481C1C}">
              <a14:useLocalDpi xmlns:a14="http://schemas.microsoft.com/office/drawing/2010/main" val="0"/>
            </a:ext>
          </a:extLst>
        </a:blip>
        <a:stretch>
          <a:fillRect/>
        </a:stretch>
      </xdr:blipFill>
      <xdr:spPr>
        <a:xfrm>
          <a:off x="7019925" y="105833"/>
          <a:ext cx="2718859" cy="599017"/>
        </a:xfrm>
        <a:prstGeom prst="rect">
          <a:avLst/>
        </a:prstGeom>
      </xdr:spPr>
    </xdr:pic>
    <xdr:clientData/>
  </xdr:twoCellAnchor>
  <xdr:twoCellAnchor editAs="oneCell">
    <xdr:from>
      <xdr:col>5</xdr:col>
      <xdr:colOff>1500945</xdr:colOff>
      <xdr:row>24</xdr:row>
      <xdr:rowOff>232833</xdr:rowOff>
    </xdr:from>
    <xdr:to>
      <xdr:col>5</xdr:col>
      <xdr:colOff>2243667</xdr:colOff>
      <xdr:row>27</xdr:row>
      <xdr:rowOff>178770</xdr:rowOff>
    </xdr:to>
    <xdr:pic>
      <xdr:nvPicPr>
        <xdr:cNvPr id="10" name="図 9">
          <a:extLst>
            <a:ext uri="{FF2B5EF4-FFF2-40B4-BE49-F238E27FC236}">
              <a16:creationId xmlns:a16="http://schemas.microsoft.com/office/drawing/2014/main" id="{BC1AF4B7-76BD-44F6-9066-C07B715C76D7}"/>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139870" y="6033558"/>
          <a:ext cx="742722" cy="660312"/>
        </a:xfrm>
        <a:prstGeom prst="rect">
          <a:avLst/>
        </a:prstGeom>
      </xdr:spPr>
    </xdr:pic>
    <xdr:clientData/>
  </xdr:twoCellAnchor>
  <xdr:twoCellAnchor>
    <xdr:from>
      <xdr:col>0</xdr:col>
      <xdr:colOff>751416</xdr:colOff>
      <xdr:row>13</xdr:row>
      <xdr:rowOff>105832</xdr:rowOff>
    </xdr:from>
    <xdr:to>
      <xdr:col>6</xdr:col>
      <xdr:colOff>402166</xdr:colOff>
      <xdr:row>28</xdr:row>
      <xdr:rowOff>105832</xdr:rowOff>
    </xdr:to>
    <xdr:sp macro="" textlink="">
      <xdr:nvSpPr>
        <xdr:cNvPr id="11" name="正方形/長方形 10">
          <a:extLst>
            <a:ext uri="{FF2B5EF4-FFF2-40B4-BE49-F238E27FC236}">
              <a16:creationId xmlns:a16="http://schemas.microsoft.com/office/drawing/2014/main" id="{684B9417-10D5-49CE-A596-70EB152C22D2}"/>
            </a:ext>
          </a:extLst>
        </xdr:cNvPr>
        <xdr:cNvSpPr/>
      </xdr:nvSpPr>
      <xdr:spPr>
        <a:xfrm>
          <a:off x="751416" y="3201457"/>
          <a:ext cx="8623300" cy="3657600"/>
        </a:xfrm>
        <a:prstGeom prst="rect">
          <a:avLst/>
        </a:prstGeom>
        <a:noFill/>
        <a:ln w="5715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709084</xdr:colOff>
      <xdr:row>12</xdr:row>
      <xdr:rowOff>169334</xdr:rowOff>
    </xdr:from>
    <xdr:ext cx="3016248" cy="492443"/>
    <xdr:sp macro="" textlink="">
      <xdr:nvSpPr>
        <xdr:cNvPr id="12" name="テキスト ボックス 11">
          <a:extLst>
            <a:ext uri="{FF2B5EF4-FFF2-40B4-BE49-F238E27FC236}">
              <a16:creationId xmlns:a16="http://schemas.microsoft.com/office/drawing/2014/main" id="{E4101109-7AB8-4BCD-BC33-97735D54BBF2}"/>
            </a:ext>
          </a:extLst>
        </xdr:cNvPr>
        <xdr:cNvSpPr txBox="1"/>
      </xdr:nvSpPr>
      <xdr:spPr>
        <a:xfrm>
          <a:off x="3623734" y="3026834"/>
          <a:ext cx="3016248" cy="4924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latin typeface="HG創英角ﾎﾟｯﾌﾟ体" panose="040B0A09000000000000" pitchFamily="49" charset="-128"/>
              <a:ea typeface="HG創英角ﾎﾟｯﾌﾟ体" panose="040B0A09000000000000" pitchFamily="49" charset="-128"/>
            </a:rPr>
            <a:t>検索条件（要入力）</a:t>
          </a:r>
        </a:p>
      </xdr:txBody>
    </xdr:sp>
    <xdr:clientData/>
  </xdr:oneCellAnchor>
  <xdr:twoCellAnchor editAs="oneCell">
    <xdr:from>
      <xdr:col>0</xdr:col>
      <xdr:colOff>1185331</xdr:colOff>
      <xdr:row>23</xdr:row>
      <xdr:rowOff>116271</xdr:rowOff>
    </xdr:from>
    <xdr:to>
      <xdr:col>1</xdr:col>
      <xdr:colOff>1522649</xdr:colOff>
      <xdr:row>27</xdr:row>
      <xdr:rowOff>116416</xdr:rowOff>
    </xdr:to>
    <xdr:pic>
      <xdr:nvPicPr>
        <xdr:cNvPr id="14" name="図 13">
          <a:extLst>
            <a:ext uri="{FF2B5EF4-FFF2-40B4-BE49-F238E27FC236}">
              <a16:creationId xmlns:a16="http://schemas.microsoft.com/office/drawing/2014/main" id="{FCEC7DB5-769D-4019-BC10-8116A6F419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85331" y="5757188"/>
          <a:ext cx="1533235" cy="973811"/>
        </a:xfrm>
        <a:prstGeom prst="rect">
          <a:avLst/>
        </a:prstGeom>
      </xdr:spPr>
    </xdr:pic>
    <xdr:clientData/>
  </xdr:twoCellAnchor>
  <xdr:twoCellAnchor editAs="oneCell">
    <xdr:from>
      <xdr:col>1</xdr:col>
      <xdr:colOff>1672167</xdr:colOff>
      <xdr:row>24</xdr:row>
      <xdr:rowOff>148167</xdr:rowOff>
    </xdr:from>
    <xdr:to>
      <xdr:col>3</xdr:col>
      <xdr:colOff>71967</xdr:colOff>
      <xdr:row>26</xdr:row>
      <xdr:rowOff>169333</xdr:rowOff>
    </xdr:to>
    <xdr:pic>
      <xdr:nvPicPr>
        <xdr:cNvPr id="16" name="図 15">
          <a:extLst>
            <a:ext uri="{FF2B5EF4-FFF2-40B4-BE49-F238E27FC236}">
              <a16:creationId xmlns:a16="http://schemas.microsoft.com/office/drawing/2014/main" id="{E853AC46-5745-49D5-8883-5843EB0D923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68084" y="6032500"/>
          <a:ext cx="1701800" cy="508000"/>
        </a:xfrm>
        <a:prstGeom prst="rect">
          <a:avLst/>
        </a:prstGeom>
      </xdr:spPr>
    </xdr:pic>
    <xdr:clientData/>
  </xdr:twoCellAnchor>
  <xdr:twoCellAnchor>
    <xdr:from>
      <xdr:col>4</xdr:col>
      <xdr:colOff>402167</xdr:colOff>
      <xdr:row>6</xdr:row>
      <xdr:rowOff>52917</xdr:rowOff>
    </xdr:from>
    <xdr:to>
      <xdr:col>5</xdr:col>
      <xdr:colOff>2202391</xdr:colOff>
      <xdr:row>7</xdr:row>
      <xdr:rowOff>190500</xdr:rowOff>
    </xdr:to>
    <xdr:sp macro="" textlink="">
      <xdr:nvSpPr>
        <xdr:cNvPr id="17" name="四角形: 角を丸くする 16">
          <a:extLst>
            <a:ext uri="{FF2B5EF4-FFF2-40B4-BE49-F238E27FC236}">
              <a16:creationId xmlns:a16="http://schemas.microsoft.com/office/drawing/2014/main" id="{533F9ABE-19CF-4452-865A-36302D775920}"/>
            </a:ext>
          </a:extLst>
        </xdr:cNvPr>
        <xdr:cNvSpPr/>
      </xdr:nvSpPr>
      <xdr:spPr>
        <a:xfrm>
          <a:off x="5863167" y="1513417"/>
          <a:ext cx="2996141" cy="381000"/>
        </a:xfrm>
        <a:prstGeom prst="roundRect">
          <a:avLst/>
        </a:prstGeom>
        <a:solidFill>
          <a:srgbClr val="FFC000"/>
        </a:solidFill>
        <a:ln>
          <a:solidFill>
            <a:srgbClr val="FFD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338668</xdr:colOff>
      <xdr:row>6</xdr:row>
      <xdr:rowOff>116418</xdr:rowOff>
    </xdr:from>
    <xdr:ext cx="3111500" cy="259045"/>
    <xdr:sp macro="" textlink="">
      <xdr:nvSpPr>
        <xdr:cNvPr id="18" name="テキスト ボックス 17">
          <a:hlinkClick xmlns:r="http://schemas.openxmlformats.org/officeDocument/2006/relationships" r:id="rId5"/>
          <a:extLst>
            <a:ext uri="{FF2B5EF4-FFF2-40B4-BE49-F238E27FC236}">
              <a16:creationId xmlns:a16="http://schemas.microsoft.com/office/drawing/2014/main" id="{4EE696EC-FEA5-4B58-9B02-35CDA4A38E25}"/>
            </a:ext>
          </a:extLst>
        </xdr:cNvPr>
        <xdr:cNvSpPr txBox="1"/>
      </xdr:nvSpPr>
      <xdr:spPr>
        <a:xfrm>
          <a:off x="5799668" y="1576918"/>
          <a:ext cx="31115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ln>
                <a:noFill/>
              </a:ln>
              <a:solidFill>
                <a:schemeClr val="bg1"/>
              </a:solidFill>
              <a:effectLst>
                <a:outerShdw blurRad="50800" dist="38100" dir="2700000" algn="tl" rotWithShape="0">
                  <a:prstClr val="black">
                    <a:alpha val="40000"/>
                  </a:prstClr>
                </a:outerShdw>
              </a:effectLst>
              <a:latin typeface="HG創英角ｺﾞｼｯｸUB" panose="020B0909000000000000" pitchFamily="49" charset="-128"/>
              <a:ea typeface="HG創英角ｺﾞｼｯｸUB" panose="020B0909000000000000" pitchFamily="49" charset="-128"/>
            </a:rPr>
            <a:t>旅行代金を知りたい方は　コチラをクリック　→</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9525</xdr:rowOff>
    </xdr:from>
    <xdr:to>
      <xdr:col>10</xdr:col>
      <xdr:colOff>428625</xdr:colOff>
      <xdr:row>43</xdr:row>
      <xdr:rowOff>76200</xdr:rowOff>
    </xdr:to>
    <xdr:sp macro="" textlink="">
      <xdr:nvSpPr>
        <xdr:cNvPr id="2" name="正方形/長方形 1">
          <a:extLst>
            <a:ext uri="{FF2B5EF4-FFF2-40B4-BE49-F238E27FC236}">
              <a16:creationId xmlns:a16="http://schemas.microsoft.com/office/drawing/2014/main" id="{BEDBB1F4-5735-406E-A10D-14A2A197D453}"/>
            </a:ext>
          </a:extLst>
        </xdr:cNvPr>
        <xdr:cNvSpPr/>
      </xdr:nvSpPr>
      <xdr:spPr>
        <a:xfrm>
          <a:off x="19050" y="9525"/>
          <a:ext cx="11334750" cy="10306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419100</xdr:colOff>
      <xdr:row>43</xdr:row>
      <xdr:rowOff>66675</xdr:rowOff>
    </xdr:to>
    <xdr:sp macro="" textlink="">
      <xdr:nvSpPr>
        <xdr:cNvPr id="2" name="正方形/長方形 1">
          <a:extLst>
            <a:ext uri="{FF2B5EF4-FFF2-40B4-BE49-F238E27FC236}">
              <a16:creationId xmlns:a16="http://schemas.microsoft.com/office/drawing/2014/main" id="{8BBD8FFB-7D1E-487F-8E63-5950CBED3241}"/>
            </a:ext>
          </a:extLst>
        </xdr:cNvPr>
        <xdr:cNvSpPr/>
      </xdr:nvSpPr>
      <xdr:spPr>
        <a:xfrm>
          <a:off x="9525" y="0"/>
          <a:ext cx="11334750" cy="10306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611982</xdr:colOff>
      <xdr:row>48</xdr:row>
      <xdr:rowOff>35718</xdr:rowOff>
    </xdr:to>
    <xdr:sp macro="" textlink="">
      <xdr:nvSpPr>
        <xdr:cNvPr id="2" name="正方形/長方形 1">
          <a:extLst>
            <a:ext uri="{FF2B5EF4-FFF2-40B4-BE49-F238E27FC236}">
              <a16:creationId xmlns:a16="http://schemas.microsoft.com/office/drawing/2014/main" id="{00DEB742-5C60-43F9-8117-5141928CCC8D}"/>
            </a:ext>
          </a:extLst>
        </xdr:cNvPr>
        <xdr:cNvSpPr/>
      </xdr:nvSpPr>
      <xdr:spPr>
        <a:xfrm>
          <a:off x="0" y="0"/>
          <a:ext cx="15461457" cy="114657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444500</xdr:colOff>
      <xdr:row>42</xdr:row>
      <xdr:rowOff>222250</xdr:rowOff>
    </xdr:to>
    <xdr:sp macro="" textlink="">
      <xdr:nvSpPr>
        <xdr:cNvPr id="2" name="正方形/長方形 1">
          <a:extLst>
            <a:ext uri="{FF2B5EF4-FFF2-40B4-BE49-F238E27FC236}">
              <a16:creationId xmlns:a16="http://schemas.microsoft.com/office/drawing/2014/main" id="{942CA693-734A-4F53-8BA4-1EE43D30DA1D}"/>
            </a:ext>
          </a:extLst>
        </xdr:cNvPr>
        <xdr:cNvSpPr/>
      </xdr:nvSpPr>
      <xdr:spPr>
        <a:xfrm>
          <a:off x="0" y="0"/>
          <a:ext cx="9578975" cy="10223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542926</xdr:colOff>
      <xdr:row>49</xdr:row>
      <xdr:rowOff>38099</xdr:rowOff>
    </xdr:to>
    <xdr:sp macro="" textlink="">
      <xdr:nvSpPr>
        <xdr:cNvPr id="2" name="正方形/長方形 1">
          <a:extLst>
            <a:ext uri="{FF2B5EF4-FFF2-40B4-BE49-F238E27FC236}">
              <a16:creationId xmlns:a16="http://schemas.microsoft.com/office/drawing/2014/main" id="{D9343303-4BEA-4808-9264-24C700D8CBCD}"/>
            </a:ext>
          </a:extLst>
        </xdr:cNvPr>
        <xdr:cNvSpPr/>
      </xdr:nvSpPr>
      <xdr:spPr>
        <a:xfrm>
          <a:off x="0" y="0"/>
          <a:ext cx="17202151" cy="117062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baru-kohsan.co.jp/subaru_trave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ubaru-kohsan.co.jp/subaru_trave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53"/>
  <sheetViews>
    <sheetView view="pageBreakPreview" zoomScaleNormal="100" zoomScaleSheetLayoutView="100" workbookViewId="0">
      <selection activeCell="C25" sqref="C25"/>
    </sheetView>
  </sheetViews>
  <sheetFormatPr defaultRowHeight="18.75"/>
  <cols>
    <col min="1" max="1" width="8.625" customWidth="1"/>
    <col min="2" max="2" width="17.625" customWidth="1"/>
    <col min="3" max="3" width="22.625" customWidth="1"/>
    <col min="4" max="4" width="15.625" customWidth="1"/>
    <col min="5" max="5" width="17.625" customWidth="1"/>
    <col min="6" max="6" width="22.625" customWidth="1"/>
    <col min="7" max="7" width="8.625" customWidth="1"/>
  </cols>
  <sheetData>
    <row r="1" spans="1:7">
      <c r="A1" s="16"/>
      <c r="B1" s="17"/>
      <c r="C1" s="17"/>
      <c r="D1" s="17"/>
      <c r="E1" s="17"/>
      <c r="F1" s="17"/>
      <c r="G1" s="18"/>
    </row>
    <row r="2" spans="1:7">
      <c r="A2" s="18"/>
      <c r="B2" s="17"/>
      <c r="C2" s="17"/>
      <c r="D2" s="17"/>
      <c r="E2" s="17"/>
      <c r="F2" s="17"/>
      <c r="G2" s="18"/>
    </row>
    <row r="3" spans="1:7">
      <c r="A3" s="18"/>
      <c r="B3" s="17"/>
      <c r="C3" s="17"/>
      <c r="D3" s="17"/>
      <c r="E3" s="17"/>
      <c r="F3" s="17"/>
      <c r="G3" s="18"/>
    </row>
    <row r="4" spans="1:7">
      <c r="A4" s="18"/>
      <c r="B4" s="17"/>
      <c r="C4" s="17"/>
      <c r="D4" s="17"/>
      <c r="E4" s="17"/>
      <c r="F4" s="17"/>
      <c r="G4" s="18"/>
    </row>
    <row r="5" spans="1:7">
      <c r="A5" s="18"/>
      <c r="B5" s="17"/>
      <c r="C5" s="17"/>
      <c r="D5" s="17"/>
      <c r="E5" s="17"/>
      <c r="F5" s="17"/>
      <c r="G5" s="18"/>
    </row>
    <row r="6" spans="1:7">
      <c r="A6" s="18"/>
      <c r="B6" s="114"/>
      <c r="C6" s="114"/>
      <c r="D6" s="114"/>
      <c r="E6" s="114"/>
      <c r="F6" s="114"/>
      <c r="G6" s="18"/>
    </row>
    <row r="7" spans="1:7">
      <c r="A7" s="18"/>
      <c r="B7" s="18"/>
      <c r="C7" s="18"/>
      <c r="D7" s="18"/>
      <c r="E7" s="18"/>
      <c r="F7" s="18"/>
      <c r="G7" s="18"/>
    </row>
    <row r="8" spans="1:7">
      <c r="A8" s="18"/>
      <c r="B8" s="18"/>
      <c r="C8" s="18"/>
      <c r="D8" s="18"/>
      <c r="E8" s="18"/>
      <c r="F8" s="18"/>
      <c r="G8" s="18"/>
    </row>
    <row r="9" spans="1:7">
      <c r="A9" s="18"/>
      <c r="B9" s="18"/>
      <c r="C9" s="18"/>
      <c r="D9" s="18"/>
      <c r="E9" s="18"/>
      <c r="F9" s="18"/>
      <c r="G9" s="18"/>
    </row>
    <row r="10" spans="1:7">
      <c r="A10" s="18"/>
      <c r="B10" s="18"/>
      <c r="C10" s="18"/>
      <c r="D10" s="18"/>
      <c r="E10" s="18"/>
      <c r="F10" s="18"/>
      <c r="G10" s="18"/>
    </row>
    <row r="11" spans="1:7" ht="24">
      <c r="A11" s="19"/>
      <c r="B11" s="117" t="s">
        <v>220</v>
      </c>
      <c r="C11" s="117"/>
      <c r="D11" s="20"/>
      <c r="E11" s="117" t="s">
        <v>221</v>
      </c>
      <c r="F11" s="117"/>
      <c r="G11" s="19"/>
    </row>
    <row r="12" spans="1:7" ht="19.5" thickBot="1">
      <c r="A12" s="19"/>
      <c r="B12" s="21"/>
      <c r="C12" s="21"/>
      <c r="D12" s="21"/>
      <c r="E12" s="21"/>
      <c r="F12" s="21"/>
      <c r="G12" s="19"/>
    </row>
    <row r="13" spans="1:7" ht="19.5" customHeight="1">
      <c r="A13" s="19"/>
      <c r="B13" s="109" t="s">
        <v>95</v>
      </c>
      <c r="C13" s="110"/>
      <c r="D13" s="22"/>
      <c r="E13" s="109" t="s">
        <v>95</v>
      </c>
      <c r="F13" s="110"/>
      <c r="G13" s="19"/>
    </row>
    <row r="14" spans="1:7" ht="19.5" customHeight="1">
      <c r="A14" s="19"/>
      <c r="B14" s="23" t="s">
        <v>0</v>
      </c>
      <c r="C14" s="24" t="s">
        <v>96</v>
      </c>
      <c r="D14" s="22"/>
      <c r="E14" s="25" t="s">
        <v>200</v>
      </c>
      <c r="F14" s="26" t="s">
        <v>130</v>
      </c>
      <c r="G14" s="19"/>
    </row>
    <row r="15" spans="1:7">
      <c r="A15" s="19"/>
      <c r="B15" s="25" t="s">
        <v>202</v>
      </c>
      <c r="C15" s="26" t="s">
        <v>351</v>
      </c>
      <c r="D15" s="27" t="str">
        <f>VLOOKUP(C15,Sheet2!A3:B28,2,FALSE)</f>
        <v>TTJ</v>
      </c>
      <c r="E15" s="25" t="s">
        <v>202</v>
      </c>
      <c r="F15" s="26" t="s">
        <v>232</v>
      </c>
      <c r="G15" s="19"/>
    </row>
    <row r="16" spans="1:7">
      <c r="A16" s="19"/>
      <c r="B16" s="25" t="s">
        <v>1</v>
      </c>
      <c r="C16" s="28">
        <v>1</v>
      </c>
      <c r="D16" s="29"/>
      <c r="E16" s="25" t="s">
        <v>1</v>
      </c>
      <c r="F16" s="28">
        <v>1</v>
      </c>
      <c r="G16" s="19"/>
    </row>
    <row r="17" spans="1:7">
      <c r="A17" s="19"/>
      <c r="B17" s="25" t="s">
        <v>218</v>
      </c>
      <c r="C17" s="28">
        <v>3</v>
      </c>
      <c r="D17" s="29"/>
      <c r="E17" s="25" t="s">
        <v>218</v>
      </c>
      <c r="F17" s="28">
        <v>2</v>
      </c>
      <c r="G17" s="19"/>
    </row>
    <row r="18" spans="1:7">
      <c r="A18" s="19"/>
      <c r="B18" s="25" t="s">
        <v>214</v>
      </c>
      <c r="C18" s="28">
        <v>1</v>
      </c>
      <c r="D18" s="29"/>
      <c r="E18" s="25" t="s">
        <v>214</v>
      </c>
      <c r="F18" s="28">
        <v>1</v>
      </c>
      <c r="G18" s="19"/>
    </row>
    <row r="19" spans="1:7">
      <c r="A19" s="19"/>
      <c r="B19" s="25" t="s">
        <v>215</v>
      </c>
      <c r="C19" s="28">
        <v>0</v>
      </c>
      <c r="D19" s="29"/>
      <c r="E19" s="25" t="s">
        <v>215</v>
      </c>
      <c r="F19" s="28">
        <v>0</v>
      </c>
      <c r="G19" s="19"/>
    </row>
    <row r="20" spans="1:7">
      <c r="A20" s="19"/>
      <c r="B20" s="111" t="str">
        <f>HYPERLINK("https://www.jtb.co.jp/kokunai_air/a/"&amp;Sheet2!H3&amp;"/?airportkeyword="&amp;Sheet2!A2&amp;"&amp;suggestkeyword="&amp;Sheet2!H4&amp;"&amp;staynight="&amp;旅行代金見積シート!C16&amp;"&amp;flightassign=m"&amp;C17&amp;"a"&amp;C18&amp;"c"&amp;C19&amp;"d0&amp;room=1&amp;airport="&amp;Sheet2!H2&amp;"&amp;product=&amp;dateunspecified=1&amp;hotellistsort=low&amp;carriercode=ALL-ALL&amp;kodawari=rab2&amp;=onlinepage=1","最安検索(CLICK)")</f>
        <v>最安検索(CLICK)</v>
      </c>
      <c r="C20" s="112"/>
      <c r="D20" s="30"/>
      <c r="E20" s="111" t="str">
        <f>HYPERLINK("https://www.jtb.co.jp/kokunai_jr/a/"&amp;Sheet3!H3&amp;"/?deparea="&amp;Sheet3!H5&amp;"&amp;suggestkeyword="&amp;Sheet3!H4&amp;"&amp;staynight="&amp;F16&amp;"&amp;trainassign=m"&amp;F17&amp;"a"&amp;F18&amp;"c"&amp;F19&amp;"d0&amp;room=1&amp;dateunspecified=1&amp;product=&amp;hotellistsort=low&amp;page=1&amp;kodawari=rab2","最安検索(CLICK)")</f>
        <v>最安検索(CLICK)</v>
      </c>
      <c r="F20" s="112"/>
      <c r="G20" s="19"/>
    </row>
    <row r="21" spans="1:7" ht="19.5" thickBot="1">
      <c r="A21" s="19"/>
      <c r="B21" s="107" t="str">
        <f>HYPERLINK("https://www.jtb.co.jp/kokunai_air/a/"&amp;Sheet2!H3&amp;"/?airportkeyword="&amp;Sheet2!A2&amp;"&amp;suggestkeyword="&amp;Sheet2!H4&amp;"&amp;staynight="&amp;C16&amp;"&amp;flightassign=m"&amp;C17&amp;"a"&amp;C18&amp;"c"&amp;C19&amp;"d0&amp;room=1&amp;airport="&amp;Sheet2!H2&amp;"&amp;product=&amp;dateunspecified=1&amp;hotellistsort=recommend&amp;carriercode=ALL-ALL&amp;=&amp;&amp;rating=5-4&amp;page=1","オススメ検索(CLICK)")</f>
        <v>オススメ検索(CLICK)</v>
      </c>
      <c r="C21" s="108"/>
      <c r="D21" s="30"/>
      <c r="E21" s="107" t="str">
        <f>HYPERLINK("https://www.jtb.co.jp/kokunai_jr/a/"&amp;Sheet3!H3&amp;"/?deparea="&amp;Sheet3!H5&amp;"&amp;suggestkeyword="&amp;Sheet3!H4&amp;"&amp;staynight="&amp;F16&amp;"&amp;trainassign=m"&amp;F17&amp;"a"&amp;F18&amp;"c"&amp;F19&amp;"d0&amp;room=1&amp;dateunspecified=1&amp;product=&amp;hotellistsort=recommend&amp;page=1&amp;rating=5","オススメ検索(CLICK)")</f>
        <v>オススメ検索(CLICK)</v>
      </c>
      <c r="F21" s="108"/>
      <c r="G21" s="19"/>
    </row>
    <row r="22" spans="1:7" ht="19.5" thickBot="1">
      <c r="A22" s="19"/>
      <c r="B22" s="21"/>
      <c r="C22" s="21"/>
      <c r="D22" s="31"/>
      <c r="E22" s="21"/>
      <c r="F22" s="21"/>
      <c r="G22" s="19"/>
    </row>
    <row r="23" spans="1:7" ht="20.25">
      <c r="A23" s="19"/>
      <c r="B23" s="109" t="s">
        <v>97</v>
      </c>
      <c r="C23" s="110"/>
      <c r="D23" s="27"/>
      <c r="E23" s="109" t="s">
        <v>97</v>
      </c>
      <c r="F23" s="110"/>
      <c r="G23" s="19"/>
    </row>
    <row r="24" spans="1:7">
      <c r="A24" s="19"/>
      <c r="B24" s="23" t="s">
        <v>0</v>
      </c>
      <c r="C24" s="24" t="s">
        <v>96</v>
      </c>
      <c r="D24" s="27"/>
      <c r="E24" s="25" t="s">
        <v>201</v>
      </c>
      <c r="F24" s="26" t="s">
        <v>130</v>
      </c>
      <c r="G24" s="19"/>
    </row>
    <row r="25" spans="1:7">
      <c r="A25" s="19"/>
      <c r="B25" s="32" t="s">
        <v>217</v>
      </c>
      <c r="C25" s="26">
        <v>20210405</v>
      </c>
      <c r="D25" s="27">
        <f>C25+C27</f>
        <v>20210407</v>
      </c>
      <c r="E25" s="32" t="s">
        <v>216</v>
      </c>
      <c r="F25" s="26">
        <v>20210503</v>
      </c>
      <c r="G25" s="33">
        <f>F25+F27</f>
        <v>20210504</v>
      </c>
    </row>
    <row r="26" spans="1:7">
      <c r="A26" s="19"/>
      <c r="B26" s="25" t="s">
        <v>202</v>
      </c>
      <c r="C26" s="26" t="s">
        <v>12</v>
      </c>
      <c r="D26" s="27" t="str">
        <f>VLOOKUP(C26,Sheet2!A3:B28,2,FALSE)</f>
        <v>KOJ</v>
      </c>
      <c r="E26" s="25" t="s">
        <v>202</v>
      </c>
      <c r="F26" s="26" t="s">
        <v>12</v>
      </c>
      <c r="G26" s="19"/>
    </row>
    <row r="27" spans="1:7">
      <c r="A27" s="19"/>
      <c r="B27" s="25" t="s">
        <v>1</v>
      </c>
      <c r="C27" s="28">
        <v>2</v>
      </c>
      <c r="D27" s="29"/>
      <c r="E27" s="25" t="s">
        <v>1</v>
      </c>
      <c r="F27" s="28">
        <v>1</v>
      </c>
      <c r="G27" s="19"/>
    </row>
    <row r="28" spans="1:7">
      <c r="A28" s="19"/>
      <c r="B28" s="25" t="s">
        <v>218</v>
      </c>
      <c r="C28" s="28">
        <v>2</v>
      </c>
      <c r="D28" s="29"/>
      <c r="E28" s="25" t="s">
        <v>218</v>
      </c>
      <c r="F28" s="28">
        <v>2</v>
      </c>
      <c r="G28" s="19"/>
    </row>
    <row r="29" spans="1:7">
      <c r="A29" s="19"/>
      <c r="B29" s="25" t="s">
        <v>214</v>
      </c>
      <c r="C29" s="28">
        <v>2</v>
      </c>
      <c r="D29" s="34"/>
      <c r="E29" s="25" t="s">
        <v>214</v>
      </c>
      <c r="F29" s="28">
        <v>0</v>
      </c>
      <c r="G29" s="19"/>
    </row>
    <row r="30" spans="1:7">
      <c r="A30" s="19"/>
      <c r="B30" s="25" t="s">
        <v>215</v>
      </c>
      <c r="C30" s="28">
        <v>0</v>
      </c>
      <c r="D30" s="34"/>
      <c r="E30" s="25" t="s">
        <v>215</v>
      </c>
      <c r="F30" s="28">
        <v>0</v>
      </c>
      <c r="G30" s="19"/>
    </row>
    <row r="31" spans="1:7">
      <c r="A31" s="19"/>
      <c r="B31" s="111" t="str">
        <f>HYPERLINK("https://www.jtb.co.jp/kokunai_air/a/"&amp;Sheet2!I3&amp;"/?airportkeyword="&amp;Sheet2!A2&amp;"&amp;suggestkeyword="&amp;Sheet2!I4&amp;"&amp;staynight="&amp;旅行代金見積シート!C27&amp;"&amp;flightassign=m"&amp;C28&amp;"a"&amp;C29&amp;"c"&amp;C30&amp;"d0&amp;room=1&amp;airport="&amp;Sheet2!I2&amp;"&amp;product=&amp;godate="&amp;C25&amp;"&amp;backdate="&amp;D25&amp;"&amp;hotellistsort=low&amp;carriercode=ALL-ALL&amp;kodawari=rab2&amp;page=1","最安検索(クリック)")</f>
        <v>最安検索(クリック)</v>
      </c>
      <c r="C31" s="112"/>
      <c r="D31" s="35"/>
      <c r="E31" s="111" t="str">
        <f>HYPERLINK("https://www.jtb.co.jp/kokunai_jr/a/"&amp;Sheet3!I3&amp;"/?deparea="&amp;Sheet3!I5&amp;"&amp;suggestkeyword="&amp;Sheet3!I4&amp;"&amp;godate="&amp;F25&amp;"&amp;backdate="&amp;G25&amp;"&amp;checkindate="&amp;F25&amp;"&amp;staynight="&amp;F27&amp;"&amp;trainassign=m"&amp;F28&amp;"a"&amp;F29&amp;"c"&amp;F30&amp;"d0&amp;room=1&amp;product=&amp;hotellistsort=low&amp;page=1&amp;kodawari=rab2","最安検索(クリック)")</f>
        <v>最安検索(クリック)</v>
      </c>
      <c r="F31" s="112"/>
      <c r="G31" s="19"/>
    </row>
    <row r="32" spans="1:7" ht="19.5" thickBot="1">
      <c r="A32" s="19"/>
      <c r="B32" s="107" t="str">
        <f>HYPERLINK("https://www.jtb.co.jp/kokunai_air/a/"&amp;Sheet2!I3&amp;"/?airportkeyword="&amp;Sheet2!A2&amp;"&amp;suggestkeyword="&amp;Sheet2!I4&amp;"&amp;staynight="&amp;C27&amp;"&amp;flightassign=m"&amp;C28&amp;"a"&amp;C29&amp;"c"&amp;C30&amp;"d0&amp;room=1&amp;airport="&amp;Sheet2!I2&amp;"&amp;product=&amp;godate="&amp;C25&amp;"&amp;backdate="&amp;D25&amp;"&amp;hotellistsort=recommend&amp;carriercode=ALL-ALL&amp;rating=5&amp;page=1","オススメ検索(クリック)")</f>
        <v>オススメ検索(クリック)</v>
      </c>
      <c r="C32" s="108"/>
      <c r="D32" s="35"/>
      <c r="E32" s="107" t="str">
        <f>HYPERLINK("https://www.jtb.co.jp/kokunai_jr/a/"&amp;Sheet3!I3&amp;"/?deparea="&amp;Sheet3!I5&amp;"&amp;suggestkeyword="&amp;Sheet3!I4&amp;"&amp;godate="&amp;F25&amp;"&amp;backdate="&amp;G25&amp;"&amp;checkindate="&amp;F25&amp;"&amp;staynight="&amp;F27&amp;"&amp;trainassign=m"&amp;F28&amp;"a"&amp;F29&amp;"c"&amp;F30&amp;"d0&amp;room=1&amp;product=&amp;hotellistsort=recommend&amp;page=1&amp;rating=5","オススメ検索(クリック)")</f>
        <v>オススメ検索(クリック)</v>
      </c>
      <c r="F32" s="108"/>
      <c r="G32" s="19"/>
    </row>
    <row r="33" spans="1:7">
      <c r="A33" s="19"/>
      <c r="B33" s="18"/>
      <c r="C33" s="18"/>
      <c r="D33" s="18"/>
      <c r="E33" s="18"/>
      <c r="F33" s="18"/>
      <c r="G33" s="19"/>
    </row>
    <row r="34" spans="1:7" ht="18.75" customHeight="1">
      <c r="A34" s="19"/>
      <c r="B34" s="18"/>
      <c r="C34" s="18"/>
      <c r="D34" s="18"/>
      <c r="E34" s="36"/>
      <c r="F34" s="18"/>
      <c r="G34" s="19"/>
    </row>
    <row r="35" spans="1:7">
      <c r="A35" s="19"/>
      <c r="B35" s="37"/>
      <c r="C35" s="18"/>
      <c r="D35" s="18"/>
      <c r="E35" s="18"/>
      <c r="F35" s="18"/>
      <c r="G35" s="19"/>
    </row>
    <row r="36" spans="1:7">
      <c r="A36" s="19"/>
      <c r="B36" s="38"/>
      <c r="C36" s="18"/>
      <c r="D36" s="18"/>
      <c r="E36" s="39"/>
      <c r="F36" s="18"/>
      <c r="G36" s="19"/>
    </row>
    <row r="37" spans="1:7">
      <c r="A37" s="19"/>
      <c r="B37" s="18"/>
      <c r="C37" s="18"/>
      <c r="D37" s="18"/>
      <c r="E37" s="36"/>
      <c r="F37" s="18"/>
      <c r="G37" s="19"/>
    </row>
    <row r="38" spans="1:7">
      <c r="A38" s="19"/>
      <c r="B38" s="116" t="s">
        <v>226</v>
      </c>
      <c r="C38" s="116"/>
      <c r="D38" s="116"/>
      <c r="E38" s="116"/>
      <c r="F38" s="116"/>
      <c r="G38" s="19"/>
    </row>
    <row r="39" spans="1:7">
      <c r="A39" s="19"/>
      <c r="B39" s="116"/>
      <c r="C39" s="116"/>
      <c r="D39" s="116"/>
      <c r="E39" s="116"/>
      <c r="F39" s="116"/>
      <c r="G39" s="19"/>
    </row>
    <row r="40" spans="1:7">
      <c r="A40" s="19"/>
      <c r="B40" s="115" t="s">
        <v>230</v>
      </c>
      <c r="C40" s="115"/>
      <c r="D40" s="115"/>
      <c r="E40" s="115"/>
      <c r="F40" s="115"/>
      <c r="G40" s="19"/>
    </row>
    <row r="41" spans="1:7" ht="25.5">
      <c r="A41" s="19"/>
      <c r="B41" s="40" t="s">
        <v>222</v>
      </c>
      <c r="C41" s="113" t="s">
        <v>219</v>
      </c>
      <c r="D41" s="113"/>
      <c r="E41" s="113"/>
      <c r="F41" s="113"/>
      <c r="G41" s="19"/>
    </row>
    <row r="42" spans="1:7">
      <c r="A42" s="19"/>
      <c r="B42" s="45" t="s">
        <v>229</v>
      </c>
      <c r="C42" s="18"/>
      <c r="D42" s="18"/>
      <c r="E42" s="18"/>
      <c r="F42" s="18"/>
      <c r="G42" s="19"/>
    </row>
    <row r="43" spans="1:7">
      <c r="A43" s="19"/>
      <c r="B43" s="19"/>
      <c r="C43" s="19"/>
      <c r="D43" s="19"/>
      <c r="E43" s="19"/>
      <c r="F43" s="19"/>
      <c r="G43" s="19"/>
    </row>
    <row r="44" spans="1:7" ht="22.5">
      <c r="A44" s="19"/>
      <c r="B44" s="41" t="s">
        <v>223</v>
      </c>
      <c r="C44" s="42"/>
      <c r="D44" s="42"/>
      <c r="E44" s="19"/>
      <c r="F44" s="19"/>
      <c r="G44" s="19"/>
    </row>
    <row r="45" spans="1:7">
      <c r="A45" s="19"/>
      <c r="B45" s="43" t="s">
        <v>225</v>
      </c>
      <c r="C45" s="43"/>
      <c r="D45" s="43"/>
      <c r="E45" s="43"/>
      <c r="F45" s="43"/>
      <c r="G45" s="19"/>
    </row>
    <row r="46" spans="1:7">
      <c r="A46" s="19"/>
      <c r="B46" s="43" t="s">
        <v>224</v>
      </c>
      <c r="C46" s="43"/>
      <c r="D46" s="43"/>
      <c r="E46" s="43"/>
      <c r="F46" s="43"/>
      <c r="G46" s="19"/>
    </row>
    <row r="47" spans="1:7">
      <c r="A47" s="19"/>
      <c r="B47" s="43" t="s">
        <v>227</v>
      </c>
      <c r="C47" s="44"/>
      <c r="D47" s="43"/>
      <c r="E47" s="43"/>
      <c r="F47" s="43"/>
      <c r="G47" s="19"/>
    </row>
    <row r="48" spans="1:7">
      <c r="A48" s="19"/>
      <c r="B48" s="43" t="s">
        <v>231</v>
      </c>
      <c r="C48" s="43"/>
      <c r="D48" s="43"/>
      <c r="E48" s="43"/>
      <c r="F48" s="43"/>
      <c r="G48" s="19"/>
    </row>
    <row r="49" spans="1:7">
      <c r="A49" s="19"/>
      <c r="B49" s="43" t="s">
        <v>228</v>
      </c>
      <c r="C49" s="42"/>
      <c r="D49" s="42"/>
      <c r="E49" s="19"/>
      <c r="F49" s="19"/>
      <c r="G49" s="19"/>
    </row>
    <row r="50" spans="1:7">
      <c r="A50" s="12"/>
      <c r="B50" s="15"/>
      <c r="C50" s="15"/>
      <c r="D50" s="15"/>
      <c r="E50" s="12"/>
      <c r="F50" s="12"/>
      <c r="G50" s="12"/>
    </row>
    <row r="51" spans="1:7">
      <c r="A51" s="12"/>
      <c r="B51" s="12"/>
      <c r="C51" s="12"/>
      <c r="D51" s="12"/>
      <c r="E51" s="12"/>
      <c r="F51" s="12"/>
      <c r="G51" s="12"/>
    </row>
    <row r="52" spans="1:7">
      <c r="A52" s="12"/>
      <c r="B52" s="12"/>
      <c r="C52" s="12"/>
      <c r="D52" s="12"/>
      <c r="E52" s="12"/>
      <c r="F52" s="12"/>
      <c r="G52" s="12"/>
    </row>
    <row r="53" spans="1:7">
      <c r="A53" s="12"/>
      <c r="B53" s="12"/>
      <c r="C53" s="12"/>
      <c r="D53" s="12"/>
      <c r="E53" s="12"/>
      <c r="F53" s="12"/>
      <c r="G53" s="12"/>
    </row>
  </sheetData>
  <sheetProtection password="CE28" sheet="1" objects="1" scenarios="1"/>
  <protectedRanges>
    <protectedRange sqref="C15:C19 F14:F19 C25:C30 F24:F30" name="範囲1"/>
  </protectedRanges>
  <mergeCells count="18">
    <mergeCell ref="B13:C13"/>
    <mergeCell ref="B20:C20"/>
    <mergeCell ref="B21:C21"/>
    <mergeCell ref="B23:C23"/>
    <mergeCell ref="B31:C31"/>
    <mergeCell ref="C41:F41"/>
    <mergeCell ref="B6:F6"/>
    <mergeCell ref="B40:F40"/>
    <mergeCell ref="B38:F39"/>
    <mergeCell ref="E31:F31"/>
    <mergeCell ref="E32:F32"/>
    <mergeCell ref="E21:F21"/>
    <mergeCell ref="E23:F23"/>
    <mergeCell ref="B11:C11"/>
    <mergeCell ref="E13:F13"/>
    <mergeCell ref="E20:F20"/>
    <mergeCell ref="E11:F11"/>
    <mergeCell ref="B32:C32"/>
  </mergeCells>
  <phoneticPr fontId="1"/>
  <hyperlinks>
    <hyperlink ref="C41:F41" r:id="rId1" display="https://www.subaru-kohsan.co.jp/subaru_travel/" xr:uid="{4AFAD588-05BA-49E5-AEAD-E6F2765839BF}"/>
  </hyperlinks>
  <pageMargins left="0.23622047244094491" right="0.23622047244094491" top="0.74803149606299213" bottom="0.74803149606299213" header="0.31496062992125984" footer="0.31496062992125984"/>
  <pageSetup paperSize="9" scale="80"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663D87E-DA73-4C6B-B2CD-C301E8A0AAB3}">
          <x14:formula1>
            <xm:f>Sheet2!$A$3:$A$28</xm:f>
          </x14:formula1>
          <xm:sqref>C15 C26</xm:sqref>
        </x14:dataValidation>
        <x14:dataValidation type="list" allowBlank="1" showInputMessage="1" showErrorMessage="1" xr:uid="{739C626C-71BF-4CDF-BB4D-440C74365C2E}">
          <x14:formula1>
            <xm:f>Sheet3!$A$2:$A$8</xm:f>
          </x14:formula1>
          <xm:sqref>F14 F24</xm:sqref>
        </x14:dataValidation>
        <x14:dataValidation type="list" allowBlank="1" showInputMessage="1" showErrorMessage="1" xr:uid="{64F191D9-CEFC-4F13-AC10-F062ECA4132C}">
          <x14:formula1>
            <xm:f>Sheet3!$A$2:$A$41</xm:f>
          </x14:formula1>
          <xm:sqref>F15 F26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DCB0-E1BF-403D-BD13-6142AED77838}">
  <sheetPr>
    <tabColor rgb="FF0070C0"/>
  </sheetPr>
  <dimension ref="A1:G57"/>
  <sheetViews>
    <sheetView tabSelected="1" view="pageBreakPreview" zoomScale="90" zoomScaleNormal="100" zoomScaleSheetLayoutView="90" workbookViewId="0">
      <selection activeCell="C20" sqref="C20"/>
    </sheetView>
  </sheetViews>
  <sheetFormatPr defaultRowHeight="18.75"/>
  <cols>
    <col min="1" max="1" width="15.625" customWidth="1"/>
    <col min="2" max="2" width="22.625" customWidth="1"/>
    <col min="3" max="3" width="20.625" customWidth="1"/>
    <col min="4" max="4" width="12.625" customWidth="1"/>
    <col min="5" max="5" width="15.625" customWidth="1"/>
    <col min="6" max="6" width="30.625" customWidth="1"/>
    <col min="7" max="7" width="11.875" customWidth="1"/>
  </cols>
  <sheetData>
    <row r="1" spans="1:7">
      <c r="A1" s="46"/>
      <c r="B1" s="46"/>
      <c r="C1" s="46"/>
      <c r="D1" s="46"/>
      <c r="E1" s="46"/>
      <c r="F1" s="46"/>
      <c r="G1" s="46"/>
    </row>
    <row r="2" spans="1:7">
      <c r="A2" s="46"/>
      <c r="B2" s="46"/>
      <c r="C2" s="46"/>
      <c r="D2" s="46"/>
      <c r="E2" s="46"/>
      <c r="F2" s="46"/>
      <c r="G2" s="46"/>
    </row>
    <row r="3" spans="1:7">
      <c r="A3" s="46"/>
      <c r="B3" s="46"/>
      <c r="C3" s="46"/>
      <c r="D3" s="46"/>
      <c r="E3" s="46"/>
      <c r="F3" s="46"/>
      <c r="G3" s="46"/>
    </row>
    <row r="4" spans="1:7">
      <c r="A4" s="46"/>
      <c r="B4" s="46"/>
      <c r="C4" s="46"/>
      <c r="D4" s="46"/>
      <c r="E4" s="46"/>
      <c r="F4" s="46"/>
      <c r="G4" s="46"/>
    </row>
    <row r="5" spans="1:7">
      <c r="A5" s="46"/>
      <c r="B5" s="46"/>
      <c r="C5" s="46"/>
      <c r="D5" s="46"/>
      <c r="E5" s="46"/>
      <c r="F5" s="46"/>
      <c r="G5" s="46"/>
    </row>
    <row r="6" spans="1:7">
      <c r="A6" s="46"/>
      <c r="B6" s="46"/>
      <c r="C6" s="46"/>
      <c r="D6" s="46"/>
      <c r="E6" s="46"/>
      <c r="F6" s="46"/>
      <c r="G6" s="46"/>
    </row>
    <row r="7" spans="1:7">
      <c r="A7" s="46"/>
      <c r="B7" s="46"/>
      <c r="C7" s="46"/>
      <c r="D7" s="46"/>
      <c r="E7" s="46"/>
      <c r="F7" s="46"/>
      <c r="G7" s="46"/>
    </row>
    <row r="8" spans="1:7">
      <c r="A8" s="46"/>
      <c r="B8" s="46"/>
      <c r="C8" s="46"/>
      <c r="D8" s="46"/>
      <c r="E8" s="46"/>
      <c r="F8" s="46"/>
      <c r="G8" s="46"/>
    </row>
    <row r="9" spans="1:7">
      <c r="A9" s="46"/>
      <c r="B9" s="46"/>
      <c r="C9" s="46"/>
      <c r="D9" s="46"/>
      <c r="E9" s="46"/>
      <c r="F9" s="46"/>
      <c r="G9" s="46"/>
    </row>
    <row r="10" spans="1:7">
      <c r="A10" s="46"/>
      <c r="B10" s="46"/>
      <c r="C10" s="46"/>
      <c r="D10" s="46"/>
      <c r="E10" s="46"/>
      <c r="F10" s="46"/>
      <c r="G10" s="46"/>
    </row>
    <row r="11" spans="1:7">
      <c r="A11" s="46"/>
      <c r="B11" s="46"/>
      <c r="C11" s="46"/>
      <c r="D11" s="46"/>
      <c r="E11" s="46"/>
      <c r="F11" s="46"/>
      <c r="G11" s="46"/>
    </row>
    <row r="12" spans="1:7">
      <c r="A12" s="46"/>
      <c r="B12" s="46"/>
      <c r="C12" s="46"/>
      <c r="D12" s="46"/>
      <c r="E12" s="46"/>
      <c r="F12" s="46"/>
      <c r="G12" s="46"/>
    </row>
    <row r="13" spans="1:7">
      <c r="A13" s="46"/>
      <c r="B13" s="46"/>
      <c r="C13" s="46"/>
      <c r="D13" s="46"/>
      <c r="E13" s="46"/>
      <c r="F13" s="46"/>
      <c r="G13" s="46"/>
    </row>
    <row r="14" spans="1:7">
      <c r="A14" s="46"/>
      <c r="B14" s="46"/>
      <c r="C14" s="46"/>
      <c r="D14" s="46"/>
      <c r="E14" s="46"/>
      <c r="F14" s="46"/>
      <c r="G14" s="46"/>
    </row>
    <row r="15" spans="1:7">
      <c r="A15" s="46"/>
      <c r="B15" s="46"/>
      <c r="C15" s="46"/>
      <c r="D15" s="46"/>
      <c r="E15" s="46"/>
      <c r="F15" s="46"/>
      <c r="G15" s="46"/>
    </row>
    <row r="16" spans="1:7" ht="19.5" thickBot="1">
      <c r="A16" s="46"/>
      <c r="B16" s="119"/>
      <c r="C16" s="119"/>
      <c r="D16" s="46"/>
      <c r="E16" s="46"/>
      <c r="F16" s="46"/>
      <c r="G16" s="46"/>
    </row>
    <row r="17" spans="1:7">
      <c r="B17" s="47" t="s">
        <v>233</v>
      </c>
      <c r="C17" s="100" t="s">
        <v>234</v>
      </c>
      <c r="D17" s="48"/>
      <c r="E17" s="49" t="s">
        <v>235</v>
      </c>
      <c r="F17" s="50" t="s">
        <v>236</v>
      </c>
      <c r="G17" s="46"/>
    </row>
    <row r="18" spans="1:7" ht="20.25">
      <c r="A18" s="46"/>
      <c r="B18" s="51" t="s">
        <v>202</v>
      </c>
      <c r="C18" s="101" t="s">
        <v>29</v>
      </c>
      <c r="D18" s="46"/>
      <c r="E18" s="52" t="s">
        <v>237</v>
      </c>
      <c r="F18" s="105" t="s">
        <v>320</v>
      </c>
      <c r="G18" s="53"/>
    </row>
    <row r="19" spans="1:7" ht="20.25">
      <c r="A19" s="46"/>
      <c r="B19" s="51" t="s">
        <v>218</v>
      </c>
      <c r="C19" s="102">
        <v>3</v>
      </c>
      <c r="D19" s="46"/>
      <c r="E19" s="52" t="s">
        <v>239</v>
      </c>
      <c r="F19" s="105" t="s">
        <v>294</v>
      </c>
      <c r="G19" s="54"/>
    </row>
    <row r="20" spans="1:7" ht="21" thickBot="1">
      <c r="A20" s="46"/>
      <c r="B20" s="51" t="s">
        <v>214</v>
      </c>
      <c r="C20" s="102">
        <v>1</v>
      </c>
      <c r="D20" s="46"/>
      <c r="E20" s="55" t="s">
        <v>241</v>
      </c>
      <c r="F20" s="106" t="s">
        <v>242</v>
      </c>
      <c r="G20" s="54"/>
    </row>
    <row r="21" spans="1:7">
      <c r="A21" s="46"/>
      <c r="B21" s="56" t="s">
        <v>215</v>
      </c>
      <c r="C21" s="103">
        <v>0</v>
      </c>
      <c r="D21" s="46"/>
      <c r="E21" s="57"/>
      <c r="F21" s="58" t="str">
        <f>IF(COUNTIF(F18:F20,"*◆*"),"希望内容を選択してください","")</f>
        <v/>
      </c>
      <c r="G21" s="46"/>
    </row>
    <row r="22" spans="1:7">
      <c r="A22" s="46"/>
      <c r="B22" s="59" t="s">
        <v>243</v>
      </c>
      <c r="C22" s="101" t="s">
        <v>283</v>
      </c>
      <c r="D22" s="46"/>
      <c r="E22" s="57"/>
      <c r="F22" s="57"/>
      <c r="G22" s="46"/>
    </row>
    <row r="23" spans="1:7" ht="19.5" thickBot="1">
      <c r="A23" s="46"/>
      <c r="B23" s="60" t="s">
        <v>244</v>
      </c>
      <c r="C23" s="104" t="s">
        <v>245</v>
      </c>
      <c r="D23" s="46"/>
      <c r="E23" s="120" t="s">
        <v>246</v>
      </c>
      <c r="F23" s="120"/>
      <c r="G23" s="46"/>
    </row>
    <row r="24" spans="1:7">
      <c r="A24" s="46"/>
      <c r="B24" s="121" t="str">
        <f>IF(C19&lt;1,"大人1名以上で申込してください","")</f>
        <v/>
      </c>
      <c r="C24" s="121"/>
      <c r="D24" s="46"/>
      <c r="E24" s="122" t="str">
        <f>HYPERLINK("https://www.jtb.co.jp/"&amp;'HR3'!C10&amp;"/needs-match/a/"&amp;'HR3'!C3&amp;"/?room=1&amp;staynight=1&amp;needs="&amp;'HR3'!C9&amp;"&amp;dateunspecified=1&amp;hotellistsort=needsmatch&amp;"&amp;'HR3'!C11&amp;"=m"&amp;C19&amp;"a"&amp;C20&amp;"c"&amp;C21&amp;"d0&amp;"&amp;'HR3'!C12&amp;"&amp;page=1&amp;kodawari="&amp;'HR3'!C4&amp;"&amp;mealtype="&amp;'HR3'!C5&amp;"","コチラから検索")</f>
        <v>コチラから検索</v>
      </c>
      <c r="F24" s="122"/>
      <c r="G24" s="46"/>
    </row>
    <row r="25" spans="1:7" ht="18.75" customHeight="1">
      <c r="A25" s="46"/>
      <c r="B25" s="46"/>
      <c r="C25" s="61"/>
      <c r="D25" s="61"/>
      <c r="E25" s="122"/>
      <c r="F25" s="122"/>
      <c r="G25" s="46"/>
    </row>
    <row r="26" spans="1:7" ht="18.75" customHeight="1">
      <c r="A26" s="46"/>
      <c r="B26" s="46"/>
      <c r="C26" s="61"/>
      <c r="D26" s="61"/>
      <c r="E26" s="122"/>
      <c r="F26" s="122"/>
      <c r="G26" s="46"/>
    </row>
    <row r="27" spans="1:7" ht="18.75" customHeight="1">
      <c r="A27" s="46"/>
      <c r="B27" s="62"/>
      <c r="C27" s="63"/>
      <c r="D27" s="61"/>
      <c r="E27" s="61"/>
      <c r="F27" s="46"/>
      <c r="G27" s="46"/>
    </row>
    <row r="28" spans="1:7">
      <c r="A28" s="46"/>
      <c r="B28" s="46"/>
      <c r="C28" s="46"/>
      <c r="D28" s="46"/>
      <c r="E28" s="46"/>
      <c r="F28" s="46"/>
      <c r="G28" s="46"/>
    </row>
    <row r="29" spans="1:7">
      <c r="A29" s="46"/>
      <c r="B29" s="46"/>
      <c r="C29" s="46"/>
      <c r="D29" s="46"/>
      <c r="E29" s="46"/>
      <c r="F29" s="46"/>
      <c r="G29" s="46"/>
    </row>
    <row r="30" spans="1:7">
      <c r="A30" s="46"/>
      <c r="B30" s="46"/>
      <c r="C30" s="46"/>
      <c r="D30" s="46"/>
      <c r="E30" s="46"/>
      <c r="F30" s="46"/>
      <c r="G30" s="46"/>
    </row>
    <row r="31" spans="1:7">
      <c r="A31" s="46"/>
      <c r="B31" s="46"/>
      <c r="C31" s="62"/>
      <c r="D31" s="46"/>
      <c r="E31" s="46"/>
      <c r="F31" s="46"/>
      <c r="G31" s="46"/>
    </row>
    <row r="32" spans="1:7">
      <c r="A32" s="46"/>
      <c r="B32" s="46"/>
      <c r="C32" s="46"/>
      <c r="D32" s="46"/>
      <c r="E32" s="46"/>
      <c r="F32" s="46"/>
      <c r="G32" s="46"/>
    </row>
    <row r="33" spans="1:7">
      <c r="A33" s="46"/>
      <c r="B33" s="62"/>
      <c r="C33" s="46"/>
      <c r="D33" s="46"/>
      <c r="E33" s="46"/>
      <c r="F33" s="46"/>
      <c r="G33" s="46"/>
    </row>
    <row r="34" spans="1:7">
      <c r="A34" s="46"/>
      <c r="B34" s="46"/>
      <c r="C34" s="46"/>
      <c r="D34" s="46"/>
      <c r="E34" s="46"/>
      <c r="F34" s="46"/>
      <c r="G34" s="46"/>
    </row>
    <row r="35" spans="1:7">
      <c r="A35" s="46"/>
      <c r="B35" s="46"/>
      <c r="C35" s="46"/>
      <c r="D35" s="46"/>
      <c r="E35" s="46"/>
      <c r="F35" s="46"/>
      <c r="G35" s="46"/>
    </row>
    <row r="36" spans="1:7">
      <c r="A36" s="46"/>
      <c r="B36" s="123" t="s">
        <v>247</v>
      </c>
      <c r="C36" s="123"/>
      <c r="D36" s="123"/>
      <c r="E36" s="123"/>
      <c r="F36" s="123"/>
      <c r="G36" s="46"/>
    </row>
    <row r="37" spans="1:7">
      <c r="A37" s="46"/>
      <c r="B37" s="123"/>
      <c r="C37" s="123"/>
      <c r="D37" s="123"/>
      <c r="E37" s="123"/>
      <c r="F37" s="123"/>
      <c r="G37" s="46"/>
    </row>
    <row r="38" spans="1:7">
      <c r="A38" s="46"/>
      <c r="B38" s="124" t="s">
        <v>248</v>
      </c>
      <c r="C38" s="124"/>
      <c r="D38" s="124"/>
      <c r="E38" s="124"/>
      <c r="F38" s="124"/>
      <c r="G38" s="46"/>
    </row>
    <row r="39" spans="1:7" ht="22.5">
      <c r="A39" s="46"/>
      <c r="B39" s="64" t="s">
        <v>222</v>
      </c>
      <c r="C39" s="118" t="s">
        <v>219</v>
      </c>
      <c r="D39" s="118"/>
      <c r="E39" s="118"/>
      <c r="F39" s="118"/>
      <c r="G39" s="46"/>
    </row>
    <row r="40" spans="1:7">
      <c r="A40" s="46"/>
      <c r="B40" s="65" t="s">
        <v>249</v>
      </c>
      <c r="C40" s="16"/>
      <c r="D40" s="16"/>
      <c r="E40" s="16"/>
      <c r="F40" s="16"/>
      <c r="G40" s="46"/>
    </row>
    <row r="41" spans="1:7">
      <c r="A41" s="46"/>
      <c r="B41" s="19"/>
      <c r="C41" s="19"/>
      <c r="D41" s="19"/>
      <c r="E41" s="19"/>
      <c r="F41" s="19"/>
      <c r="G41" s="46"/>
    </row>
    <row r="42" spans="1:7" ht="22.5">
      <c r="A42" s="46"/>
      <c r="B42" s="41" t="s">
        <v>223</v>
      </c>
      <c r="C42" s="42"/>
      <c r="D42" s="42"/>
      <c r="E42" s="19"/>
      <c r="F42" s="19"/>
      <c r="G42" s="46"/>
    </row>
    <row r="43" spans="1:7">
      <c r="A43" s="46"/>
      <c r="B43" s="43" t="s">
        <v>250</v>
      </c>
      <c r="C43" s="43"/>
      <c r="D43" s="43"/>
      <c r="E43" s="43"/>
      <c r="F43" s="43"/>
      <c r="G43" s="46"/>
    </row>
    <row r="44" spans="1:7" ht="19.5">
      <c r="A44" s="46"/>
      <c r="B44" s="43" t="s">
        <v>251</v>
      </c>
      <c r="C44" s="66"/>
      <c r="D44" s="66"/>
      <c r="E44" s="67"/>
      <c r="F44" s="67"/>
      <c r="G44" s="46"/>
    </row>
    <row r="45" spans="1:7" ht="19.5">
      <c r="A45" s="46"/>
      <c r="B45" s="43" t="s">
        <v>252</v>
      </c>
      <c r="C45" s="68"/>
      <c r="D45" s="68"/>
      <c r="E45" s="68"/>
      <c r="F45" s="68"/>
      <c r="G45" s="46"/>
    </row>
    <row r="46" spans="1:7">
      <c r="A46" s="46"/>
      <c r="B46" s="46"/>
      <c r="C46" s="46"/>
      <c r="D46" s="46"/>
      <c r="E46" s="46"/>
      <c r="F46" s="46"/>
      <c r="G46" s="46"/>
    </row>
    <row r="47" spans="1:7">
      <c r="A47" s="46"/>
      <c r="B47" s="46"/>
      <c r="C47" s="46"/>
      <c r="D47" s="46"/>
      <c r="E47" s="46"/>
      <c r="F47" s="46"/>
      <c r="G47" s="46"/>
    </row>
    <row r="48" spans="1:7">
      <c r="A48" s="46"/>
      <c r="B48" s="46"/>
      <c r="C48" s="46"/>
      <c r="D48" s="46"/>
      <c r="E48" s="46"/>
      <c r="F48" s="46"/>
      <c r="G48" s="46"/>
    </row>
    <row r="49" spans="1:7">
      <c r="A49" s="46"/>
      <c r="B49" s="46"/>
      <c r="C49" s="46"/>
      <c r="D49" s="46"/>
      <c r="E49" s="46"/>
      <c r="F49" s="46"/>
      <c r="G49" s="46"/>
    </row>
    <row r="50" spans="1:7">
      <c r="A50" s="46"/>
      <c r="B50" s="46"/>
      <c r="C50" s="46"/>
      <c r="D50" s="46"/>
      <c r="E50" s="46"/>
      <c r="F50" s="46"/>
      <c r="G50" s="46"/>
    </row>
    <row r="51" spans="1:7">
      <c r="A51" s="46"/>
      <c r="B51" s="46"/>
      <c r="C51" s="46"/>
      <c r="D51" s="46"/>
      <c r="E51" s="46"/>
      <c r="F51" s="46"/>
      <c r="G51" s="46"/>
    </row>
    <row r="52" spans="1:7">
      <c r="A52" s="46"/>
      <c r="B52" s="46"/>
      <c r="C52" s="46"/>
      <c r="D52" s="46"/>
      <c r="E52" s="46"/>
      <c r="F52" s="46"/>
      <c r="G52" s="46"/>
    </row>
    <row r="53" spans="1:7">
      <c r="A53" s="46"/>
      <c r="B53" s="46"/>
      <c r="C53" s="46"/>
      <c r="D53" s="46"/>
      <c r="E53" s="46"/>
      <c r="F53" s="46"/>
      <c r="G53" s="46"/>
    </row>
    <row r="54" spans="1:7">
      <c r="A54" s="46"/>
      <c r="B54" s="46"/>
      <c r="C54" s="46"/>
      <c r="D54" s="46"/>
      <c r="E54" s="46"/>
      <c r="F54" s="46"/>
      <c r="G54" s="46"/>
    </row>
    <row r="55" spans="1:7">
      <c r="A55" s="46"/>
      <c r="B55" s="46"/>
      <c r="C55" s="46"/>
      <c r="D55" s="46"/>
      <c r="E55" s="46"/>
      <c r="F55" s="46"/>
      <c r="G55" s="46"/>
    </row>
    <row r="56" spans="1:7">
      <c r="A56" s="46"/>
      <c r="B56" s="46"/>
      <c r="C56" s="46"/>
      <c r="D56" s="46"/>
      <c r="E56" s="46"/>
      <c r="F56" s="46"/>
      <c r="G56" s="46"/>
    </row>
    <row r="57" spans="1:7">
      <c r="A57" s="46"/>
      <c r="B57" s="46"/>
      <c r="C57" s="46"/>
      <c r="D57" s="46"/>
      <c r="E57" s="46"/>
      <c r="F57" s="46"/>
      <c r="G57" s="46"/>
    </row>
  </sheetData>
  <sheetProtection password="CE28" sheet="1" objects="1" scenarios="1"/>
  <protectedRanges>
    <protectedRange sqref="C17:C23 F18:F20" name="範囲2"/>
  </protectedRanges>
  <mergeCells count="7">
    <mergeCell ref="C39:F39"/>
    <mergeCell ref="B16:C16"/>
    <mergeCell ref="E23:F23"/>
    <mergeCell ref="B24:C24"/>
    <mergeCell ref="E24:F26"/>
    <mergeCell ref="B36:F37"/>
    <mergeCell ref="B38:F38"/>
  </mergeCells>
  <phoneticPr fontId="1"/>
  <conditionalFormatting sqref="F18:F20">
    <cfRule type="containsText" dxfId="0" priority="1" operator="containsText" text="条件">
      <formula>NOT(ISERROR(SEARCH("条件",F18)))</formula>
    </cfRule>
  </conditionalFormatting>
  <dataValidations count="2">
    <dataValidation type="list" showInputMessage="1" showErrorMessage="1" sqref="C18" xr:uid="{E6065E21-0DE3-47CA-BF48-AF106669B383}">
      <formula1>INDIRECT(C17)</formula1>
    </dataValidation>
    <dataValidation type="list" allowBlank="1" showInputMessage="1" showErrorMessage="1" sqref="C17" xr:uid="{89D4373E-B617-4A49-9DC9-4BC35E73B5DE}">
      <formula1>交通手段</formula1>
    </dataValidation>
  </dataValidations>
  <hyperlinks>
    <hyperlink ref="C39:F39" r:id="rId1" display="https://www.subaru-kohsan.co.jp/subaru_travel/" xr:uid="{50BDEE38-D016-4A7B-AED3-92AC794F49D5}"/>
  </hyperlinks>
  <pageMargins left="0.23622047244094488" right="0.23622047244094488" top="0.74803149606299213" bottom="0.74803149606299213" header="0.31496062992125984" footer="0.31496062992125984"/>
  <pageSetup paperSize="9" scale="71"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B7B093BF-914D-4BC4-B6EE-AE4BA85547EF}">
          <x14:formula1>
            <xm:f>'HR2'!$B$2:$B$42</xm:f>
          </x14:formula1>
          <xm:sqref>F18:F20</xm:sqref>
        </x14:dataValidation>
        <x14:dataValidation type="list" allowBlank="1" showInputMessage="1" showErrorMessage="1" xr:uid="{9A4243F4-6163-4D14-A9BA-AAFB156C19BB}">
          <x14:formula1>
            <xm:f>'HR2'!$F$18:$F$20</xm:f>
          </x14:formula1>
          <xm:sqref>C23</xm:sqref>
        </x14:dataValidation>
        <x14:dataValidation type="list" allowBlank="1" showInputMessage="1" showErrorMessage="1" xr:uid="{F33E7749-4BA4-4DDA-8F8B-FCB59B835B52}">
          <x14:formula1>
            <xm:f>'HR2'!$F$13:$F$15</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CD82-770F-45FD-8573-A1166143A1AA}">
  <dimension ref="A1:J49"/>
  <sheetViews>
    <sheetView workbookViewId="0">
      <selection activeCell="C16" sqref="C16"/>
    </sheetView>
  </sheetViews>
  <sheetFormatPr defaultRowHeight="18.75"/>
  <cols>
    <col min="1" max="1" width="16.75" customWidth="1"/>
    <col min="2" max="6" width="14.125" customWidth="1"/>
    <col min="7" max="7" width="14.25" customWidth="1"/>
    <col min="8" max="8" width="19.625" customWidth="1"/>
    <col min="9" max="9" width="13.125" customWidth="1"/>
  </cols>
  <sheetData>
    <row r="1" spans="1:10">
      <c r="A1" s="2" t="s">
        <v>2</v>
      </c>
      <c r="B1" s="2" t="s">
        <v>66</v>
      </c>
      <c r="C1" s="2" t="s">
        <v>67</v>
      </c>
      <c r="D1" s="2" t="s">
        <v>68</v>
      </c>
      <c r="E1" s="2"/>
      <c r="F1" s="2"/>
      <c r="G1" s="2"/>
      <c r="H1" s="2" t="s">
        <v>110</v>
      </c>
      <c r="I1" s="2" t="s">
        <v>109</v>
      </c>
      <c r="J1" s="2"/>
    </row>
    <row r="2" spans="1:10">
      <c r="A2" s="3" t="s">
        <v>108</v>
      </c>
      <c r="B2" s="3" t="s">
        <v>3</v>
      </c>
      <c r="C2" s="2" t="s">
        <v>4</v>
      </c>
      <c r="D2" s="2" t="s">
        <v>72</v>
      </c>
      <c r="E2" s="5"/>
      <c r="F2" s="5"/>
      <c r="G2" s="3" t="s">
        <v>111</v>
      </c>
      <c r="H2" s="2" t="str">
        <f>B2&amp;"."&amp;旅行代金見積シート!D15&amp;"-"&amp;旅行代金見積シート!D15&amp;"."&amp;B2</f>
        <v>HND.TTJ-TTJ.HND</v>
      </c>
      <c r="I2" s="2" t="str">
        <f>B2&amp;"."&amp;旅行代金見積シート!D26&amp;"-"&amp;旅行代金見積シート!D26&amp;"."&amp;B2</f>
        <v>HND.KOJ-KOJ.HND</v>
      </c>
      <c r="J2" s="2"/>
    </row>
    <row r="3" spans="1:10">
      <c r="A3" s="3" t="s">
        <v>114</v>
      </c>
      <c r="B3" s="3" t="s">
        <v>9</v>
      </c>
      <c r="C3" s="2" t="s">
        <v>114</v>
      </c>
      <c r="D3" s="2" t="s">
        <v>69</v>
      </c>
      <c r="E3" s="6"/>
      <c r="F3" s="6"/>
      <c r="G3" s="3" t="s">
        <v>112</v>
      </c>
      <c r="H3" s="7" t="str">
        <f>VLOOKUP(旅行代金見積シート!D15,B3:D28,3,FALSE)</f>
        <v>tottori</v>
      </c>
      <c r="I3" s="2" t="str">
        <f>VLOOKUP(旅行代金見積シート!D26,B3:D28,3,FALSE)</f>
        <v>kagoshima</v>
      </c>
      <c r="J3" s="2"/>
    </row>
    <row r="4" spans="1:10">
      <c r="A4" s="3" t="s">
        <v>99</v>
      </c>
      <c r="B4" s="3" t="s">
        <v>10</v>
      </c>
      <c r="C4" s="2" t="s">
        <v>11</v>
      </c>
      <c r="D4" s="2" t="s">
        <v>75</v>
      </c>
      <c r="E4" s="3"/>
      <c r="F4" s="3"/>
      <c r="G4" s="3" t="s">
        <v>113</v>
      </c>
      <c r="H4" s="7" t="str">
        <f>VLOOKUP(旅行代金見積シート!D15,B3:D28,2,FALSE)</f>
        <v>鳥取県</v>
      </c>
      <c r="I4" s="2" t="str">
        <f>VLOOKUP(旅行代金見積シート!D26,B3:D28,2,FALSE)</f>
        <v>鹿児島県</v>
      </c>
      <c r="J4" s="2"/>
    </row>
    <row r="5" spans="1:10">
      <c r="A5" s="3" t="s">
        <v>100</v>
      </c>
      <c r="B5" s="3" t="s">
        <v>101</v>
      </c>
      <c r="C5" s="2" t="s">
        <v>5</v>
      </c>
      <c r="D5" s="2" t="s">
        <v>76</v>
      </c>
      <c r="E5" s="3"/>
      <c r="F5" s="3"/>
      <c r="G5" s="3"/>
      <c r="H5" s="2"/>
      <c r="I5" s="2"/>
      <c r="J5" s="2"/>
    </row>
    <row r="6" spans="1:10">
      <c r="A6" s="3" t="s">
        <v>6</v>
      </c>
      <c r="B6" s="3" t="s">
        <v>7</v>
      </c>
      <c r="C6" s="2" t="s">
        <v>8</v>
      </c>
      <c r="D6" s="2" t="s">
        <v>87</v>
      </c>
      <c r="E6" s="3"/>
      <c r="F6" s="3"/>
      <c r="G6" s="3"/>
      <c r="H6" s="2"/>
      <c r="I6" s="2"/>
      <c r="J6" s="2"/>
    </row>
    <row r="7" spans="1:10">
      <c r="A7" s="3" t="s">
        <v>118</v>
      </c>
      <c r="B7" s="3" t="s">
        <v>15</v>
      </c>
      <c r="C7" s="2" t="s">
        <v>16</v>
      </c>
      <c r="D7" s="2" t="s">
        <v>94</v>
      </c>
      <c r="E7" s="3"/>
      <c r="F7" s="3"/>
      <c r="G7" s="3"/>
      <c r="H7" s="2"/>
      <c r="I7" s="2"/>
      <c r="J7" s="2"/>
    </row>
    <row r="8" spans="1:10">
      <c r="A8" s="2" t="s">
        <v>29</v>
      </c>
      <c r="B8" s="2" t="s">
        <v>30</v>
      </c>
      <c r="C8" s="2" t="s">
        <v>31</v>
      </c>
      <c r="D8" s="2" t="s">
        <v>70</v>
      </c>
      <c r="E8" s="3"/>
      <c r="F8" s="3"/>
      <c r="G8" s="3"/>
      <c r="H8" s="2"/>
      <c r="I8" s="2"/>
      <c r="J8" s="2"/>
    </row>
    <row r="9" spans="1:10">
      <c r="A9" s="2" t="s">
        <v>36</v>
      </c>
      <c r="B9" s="2" t="s">
        <v>37</v>
      </c>
      <c r="C9" s="2" t="s">
        <v>38</v>
      </c>
      <c r="D9" s="2" t="s">
        <v>71</v>
      </c>
      <c r="E9" s="3"/>
      <c r="F9" s="3"/>
      <c r="G9" s="3"/>
      <c r="H9" s="2"/>
      <c r="I9" s="2"/>
      <c r="J9" s="2"/>
    </row>
    <row r="10" spans="1:10">
      <c r="A10" s="2" t="s">
        <v>98</v>
      </c>
      <c r="B10" s="2" t="s">
        <v>20</v>
      </c>
      <c r="C10" s="2" t="s">
        <v>21</v>
      </c>
      <c r="D10" s="2" t="s">
        <v>74</v>
      </c>
      <c r="E10" s="3"/>
      <c r="F10" s="3"/>
      <c r="G10" s="3"/>
      <c r="H10" s="2"/>
      <c r="I10" s="2"/>
      <c r="J10" s="2"/>
    </row>
    <row r="11" spans="1:10">
      <c r="A11" s="2" t="s">
        <v>104</v>
      </c>
      <c r="B11" s="2" t="s">
        <v>55</v>
      </c>
      <c r="C11" s="2" t="s">
        <v>56</v>
      </c>
      <c r="D11" s="2" t="s">
        <v>73</v>
      </c>
      <c r="E11" s="3"/>
      <c r="F11" s="3"/>
      <c r="G11" s="3"/>
      <c r="H11" s="2"/>
      <c r="I11" s="2"/>
      <c r="J11" s="2"/>
    </row>
    <row r="12" spans="1:10">
      <c r="A12" s="2" t="s">
        <v>17</v>
      </c>
      <c r="B12" s="2" t="s">
        <v>18</v>
      </c>
      <c r="C12" s="2" t="s">
        <v>19</v>
      </c>
      <c r="D12" s="2" t="s">
        <v>77</v>
      </c>
      <c r="E12" s="3"/>
      <c r="F12" s="3"/>
      <c r="G12" s="3"/>
      <c r="H12" s="2"/>
      <c r="I12" s="2"/>
      <c r="J12" s="2"/>
    </row>
    <row r="13" spans="1:10">
      <c r="A13" s="2" t="s">
        <v>51</v>
      </c>
      <c r="B13" s="2" t="s">
        <v>52</v>
      </c>
      <c r="C13" s="2" t="s">
        <v>53</v>
      </c>
      <c r="D13" s="2" t="s">
        <v>80</v>
      </c>
      <c r="E13" s="3"/>
      <c r="F13" s="3"/>
      <c r="G13" s="3"/>
      <c r="H13" s="2"/>
      <c r="I13" s="2"/>
      <c r="J13" s="2"/>
    </row>
    <row r="14" spans="1:10">
      <c r="A14" s="2" t="s">
        <v>47</v>
      </c>
      <c r="B14" s="2" t="s">
        <v>48</v>
      </c>
      <c r="C14" s="2" t="s">
        <v>49</v>
      </c>
      <c r="D14" s="2" t="s">
        <v>81</v>
      </c>
      <c r="E14" s="3"/>
      <c r="F14" s="3"/>
      <c r="G14" s="3"/>
      <c r="H14" s="2"/>
      <c r="I14" s="2"/>
      <c r="J14" s="2"/>
    </row>
    <row r="15" spans="1:10">
      <c r="A15" s="2" t="s">
        <v>115</v>
      </c>
      <c r="B15" s="2" t="s">
        <v>22</v>
      </c>
      <c r="C15" s="2" t="s">
        <v>23</v>
      </c>
      <c r="D15" s="2" t="s">
        <v>78</v>
      </c>
      <c r="E15" s="3"/>
      <c r="F15" s="3"/>
      <c r="G15" s="3"/>
      <c r="H15" s="2"/>
      <c r="I15" s="2"/>
      <c r="J15" s="2"/>
    </row>
    <row r="16" spans="1:10">
      <c r="A16" s="2" t="s">
        <v>116</v>
      </c>
      <c r="B16" s="2" t="s">
        <v>63</v>
      </c>
      <c r="C16" s="2" t="s">
        <v>32</v>
      </c>
      <c r="D16" s="2" t="s">
        <v>79</v>
      </c>
      <c r="E16" s="3"/>
      <c r="F16" s="3"/>
      <c r="G16" s="3"/>
      <c r="H16" s="2"/>
      <c r="I16" s="2"/>
      <c r="J16" s="2"/>
    </row>
    <row r="17" spans="1:10">
      <c r="A17" s="2" t="s">
        <v>117</v>
      </c>
      <c r="B17" s="2" t="s">
        <v>54</v>
      </c>
      <c r="C17" s="2" t="s">
        <v>50</v>
      </c>
      <c r="D17" s="2" t="s">
        <v>82</v>
      </c>
      <c r="E17" s="3"/>
      <c r="F17" s="3"/>
      <c r="G17" s="3"/>
      <c r="H17" s="2"/>
      <c r="I17" s="2"/>
      <c r="J17" s="2"/>
    </row>
    <row r="18" spans="1:10">
      <c r="A18" s="2" t="s">
        <v>105</v>
      </c>
      <c r="B18" s="2" t="s">
        <v>27</v>
      </c>
      <c r="C18" s="2" t="s">
        <v>28</v>
      </c>
      <c r="D18" s="2" t="s">
        <v>84</v>
      </c>
      <c r="E18" s="3"/>
      <c r="F18" s="3"/>
      <c r="G18" s="3"/>
      <c r="H18" s="2"/>
      <c r="I18" s="2"/>
      <c r="J18" s="2"/>
    </row>
    <row r="19" spans="1:10">
      <c r="A19" s="2" t="s">
        <v>44</v>
      </c>
      <c r="B19" s="2" t="s">
        <v>45</v>
      </c>
      <c r="C19" s="2" t="s">
        <v>46</v>
      </c>
      <c r="D19" s="2" t="s">
        <v>83</v>
      </c>
      <c r="E19" s="3"/>
      <c r="F19" s="3"/>
      <c r="G19" s="3"/>
      <c r="H19" s="2"/>
      <c r="I19" s="2"/>
      <c r="J19" s="2"/>
    </row>
    <row r="20" spans="1:10">
      <c r="A20" s="2" t="s">
        <v>106</v>
      </c>
      <c r="B20" s="2" t="s">
        <v>42</v>
      </c>
      <c r="C20" s="2" t="s">
        <v>43</v>
      </c>
      <c r="D20" s="2" t="s">
        <v>85</v>
      </c>
      <c r="E20" s="3"/>
      <c r="F20" s="3"/>
      <c r="G20" s="3"/>
      <c r="H20" s="2"/>
      <c r="I20" s="2"/>
      <c r="J20" s="2"/>
    </row>
    <row r="21" spans="1:10">
      <c r="A21" s="2" t="s">
        <v>24</v>
      </c>
      <c r="B21" s="2" t="s">
        <v>25</v>
      </c>
      <c r="C21" s="2" t="s">
        <v>26</v>
      </c>
      <c r="D21" s="2" t="s">
        <v>86</v>
      </c>
      <c r="E21" s="3"/>
      <c r="F21" s="3"/>
      <c r="G21" s="3"/>
      <c r="H21" s="2"/>
      <c r="I21" s="2"/>
      <c r="J21" s="2"/>
    </row>
    <row r="22" spans="1:10">
      <c r="A22" s="2" t="s">
        <v>103</v>
      </c>
      <c r="B22" s="2" t="s">
        <v>62</v>
      </c>
      <c r="C22" s="2" t="s">
        <v>8</v>
      </c>
      <c r="D22" s="2" t="s">
        <v>87</v>
      </c>
      <c r="E22" s="3"/>
      <c r="F22" s="3"/>
      <c r="G22" s="3"/>
      <c r="H22" s="2"/>
      <c r="I22" s="2"/>
      <c r="J22" s="2"/>
    </row>
    <row r="23" spans="1:10">
      <c r="A23" s="2" t="s">
        <v>33</v>
      </c>
      <c r="B23" s="2" t="s">
        <v>34</v>
      </c>
      <c r="C23" s="2" t="s">
        <v>35</v>
      </c>
      <c r="D23" s="2" t="s">
        <v>89</v>
      </c>
      <c r="E23" s="3"/>
      <c r="F23" s="3"/>
      <c r="G23" s="3"/>
      <c r="H23" s="2"/>
      <c r="I23" s="2"/>
      <c r="J23" s="2"/>
    </row>
    <row r="24" spans="1:10">
      <c r="A24" s="2" t="s">
        <v>102</v>
      </c>
      <c r="B24" s="2" t="s">
        <v>64</v>
      </c>
      <c r="C24" s="2" t="s">
        <v>65</v>
      </c>
      <c r="D24" s="2" t="s">
        <v>88</v>
      </c>
      <c r="E24" s="3"/>
      <c r="F24" s="3"/>
      <c r="G24" s="3"/>
      <c r="H24" s="2"/>
      <c r="I24" s="2"/>
      <c r="J24" s="2"/>
    </row>
    <row r="25" spans="1:10">
      <c r="A25" s="2" t="s">
        <v>59</v>
      </c>
      <c r="B25" s="2" t="s">
        <v>60</v>
      </c>
      <c r="C25" s="2" t="s">
        <v>61</v>
      </c>
      <c r="D25" s="2" t="s">
        <v>91</v>
      </c>
      <c r="E25" s="3"/>
      <c r="F25" s="3"/>
      <c r="G25" s="3"/>
      <c r="H25" s="2"/>
      <c r="I25" s="2"/>
      <c r="J25" s="2"/>
    </row>
    <row r="26" spans="1:10">
      <c r="A26" s="2" t="s">
        <v>39</v>
      </c>
      <c r="B26" s="2" t="s">
        <v>40</v>
      </c>
      <c r="C26" s="2" t="s">
        <v>41</v>
      </c>
      <c r="D26" s="2" t="s">
        <v>90</v>
      </c>
      <c r="E26" s="3"/>
      <c r="F26" s="3"/>
      <c r="G26" s="3"/>
      <c r="H26" s="2"/>
      <c r="I26" s="2"/>
      <c r="J26" s="2"/>
    </row>
    <row r="27" spans="1:10">
      <c r="A27" s="2" t="s">
        <v>107</v>
      </c>
      <c r="B27" s="2" t="s">
        <v>57</v>
      </c>
      <c r="C27" s="2" t="s">
        <v>58</v>
      </c>
      <c r="D27" s="2" t="s">
        <v>92</v>
      </c>
      <c r="E27" s="3"/>
      <c r="F27" s="3"/>
      <c r="G27" s="3"/>
      <c r="H27" s="2"/>
      <c r="I27" s="2"/>
      <c r="J27" s="2"/>
    </row>
    <row r="28" spans="1:10">
      <c r="A28" s="3" t="s">
        <v>12</v>
      </c>
      <c r="B28" s="3" t="s">
        <v>13</v>
      </c>
      <c r="C28" s="2" t="s">
        <v>14</v>
      </c>
      <c r="D28" s="2" t="s">
        <v>93</v>
      </c>
      <c r="E28" s="3"/>
      <c r="F28" s="3"/>
      <c r="G28" s="3"/>
      <c r="H28" s="2"/>
      <c r="I28" s="2"/>
      <c r="J28" s="2"/>
    </row>
    <row r="29" spans="1:10">
      <c r="A29" s="13"/>
      <c r="B29" s="13"/>
      <c r="C29" s="13"/>
      <c r="D29" s="13"/>
      <c r="E29" s="14"/>
      <c r="F29" s="14"/>
      <c r="G29" s="14"/>
      <c r="H29" s="13"/>
      <c r="I29" s="13"/>
      <c r="J29" s="2"/>
    </row>
    <row r="30" spans="1:10">
      <c r="A30" s="13"/>
      <c r="B30" s="13"/>
      <c r="C30" s="13"/>
      <c r="D30" s="13"/>
      <c r="E30" s="14"/>
      <c r="F30" s="14"/>
      <c r="G30" s="14"/>
      <c r="H30" s="13"/>
      <c r="I30" s="13"/>
      <c r="J30" s="2"/>
    </row>
    <row r="31" spans="1:10">
      <c r="A31" s="13"/>
      <c r="B31" s="13"/>
      <c r="C31" s="13"/>
      <c r="D31" s="13"/>
      <c r="E31" s="14"/>
      <c r="F31" s="14"/>
      <c r="G31" s="14"/>
      <c r="H31" s="13"/>
      <c r="I31" s="13"/>
      <c r="J31" s="2"/>
    </row>
    <row r="32" spans="1:10">
      <c r="A32" s="13"/>
      <c r="B32" s="13"/>
      <c r="C32" s="13"/>
      <c r="D32" s="13"/>
      <c r="E32" s="14"/>
      <c r="F32" s="14"/>
      <c r="G32" s="14"/>
      <c r="H32" s="13"/>
      <c r="I32" s="13"/>
      <c r="J32" s="2"/>
    </row>
    <row r="33" spans="1:10">
      <c r="A33" s="13"/>
      <c r="B33" s="13"/>
      <c r="C33" s="13"/>
      <c r="D33" s="13"/>
      <c r="E33" s="14"/>
      <c r="F33" s="14"/>
      <c r="G33" s="14"/>
      <c r="H33" s="13"/>
      <c r="I33" s="13"/>
      <c r="J33" s="2"/>
    </row>
    <row r="34" spans="1:10">
      <c r="A34" s="13"/>
      <c r="B34" s="13"/>
      <c r="C34" s="13"/>
      <c r="D34" s="13"/>
      <c r="E34" s="14"/>
      <c r="F34" s="14"/>
      <c r="G34" s="14"/>
      <c r="H34" s="13"/>
      <c r="I34" s="13"/>
      <c r="J34" s="2"/>
    </row>
    <row r="35" spans="1:10">
      <c r="A35" s="13"/>
      <c r="B35" s="13"/>
      <c r="C35" s="13"/>
      <c r="D35" s="13"/>
      <c r="E35" s="14"/>
      <c r="F35" s="14"/>
      <c r="G35" s="14"/>
      <c r="H35" s="13"/>
      <c r="I35" s="13"/>
      <c r="J35" s="2"/>
    </row>
    <row r="36" spans="1:10">
      <c r="A36" s="13"/>
      <c r="B36" s="13"/>
      <c r="C36" s="13"/>
      <c r="D36" s="13"/>
      <c r="E36" s="14"/>
      <c r="F36" s="14"/>
      <c r="G36" s="14"/>
      <c r="H36" s="13"/>
      <c r="I36" s="13"/>
      <c r="J36" s="2"/>
    </row>
    <row r="37" spans="1:10">
      <c r="A37" s="13"/>
      <c r="B37" s="13"/>
      <c r="C37" s="13"/>
      <c r="D37" s="13"/>
      <c r="E37" s="14"/>
      <c r="F37" s="14"/>
      <c r="G37" s="14"/>
      <c r="H37" s="13"/>
      <c r="I37" s="13"/>
      <c r="J37" s="2"/>
    </row>
    <row r="38" spans="1:10">
      <c r="A38" s="13"/>
      <c r="B38" s="13"/>
      <c r="C38" s="13"/>
      <c r="D38" s="13"/>
      <c r="E38" s="14"/>
      <c r="F38" s="14"/>
      <c r="G38" s="14"/>
      <c r="H38" s="13"/>
      <c r="I38" s="13"/>
      <c r="J38" s="2"/>
    </row>
    <row r="39" spans="1:10">
      <c r="A39" s="13"/>
      <c r="B39" s="13"/>
      <c r="C39" s="13"/>
      <c r="D39" s="13"/>
      <c r="E39" s="14"/>
      <c r="F39" s="14"/>
      <c r="G39" s="14"/>
      <c r="H39" s="13"/>
      <c r="I39" s="13"/>
      <c r="J39" s="2"/>
    </row>
    <row r="40" spans="1:10">
      <c r="A40" s="13"/>
      <c r="B40" s="13"/>
      <c r="C40" s="13"/>
      <c r="D40" s="13"/>
      <c r="E40" s="14"/>
      <c r="F40" s="14"/>
      <c r="G40" s="14"/>
      <c r="H40" s="13"/>
      <c r="I40" s="13"/>
      <c r="J40" s="2"/>
    </row>
    <row r="41" spans="1:10">
      <c r="A41" s="13"/>
      <c r="B41" s="13"/>
      <c r="C41" s="13"/>
      <c r="D41" s="13"/>
      <c r="E41" s="14"/>
      <c r="F41" s="14"/>
      <c r="G41" s="14"/>
      <c r="H41" s="13"/>
      <c r="I41" s="13"/>
      <c r="J41" s="2"/>
    </row>
    <row r="42" spans="1:10">
      <c r="A42" s="13"/>
      <c r="B42" s="13"/>
      <c r="C42" s="13"/>
      <c r="D42" s="13"/>
      <c r="E42" s="13"/>
      <c r="F42" s="13"/>
      <c r="G42" s="13"/>
      <c r="H42" s="13"/>
      <c r="I42" s="13"/>
      <c r="J42" s="2"/>
    </row>
    <row r="43" spans="1:10">
      <c r="A43" s="13"/>
      <c r="B43" s="13"/>
      <c r="C43" s="13"/>
      <c r="D43" s="13"/>
      <c r="E43" s="13"/>
      <c r="F43" s="13"/>
      <c r="G43" s="13"/>
      <c r="H43" s="13"/>
      <c r="I43" s="13"/>
      <c r="J43" s="2"/>
    </row>
    <row r="44" spans="1:10">
      <c r="H44" s="1"/>
      <c r="I44" s="1"/>
    </row>
    <row r="45" spans="1:10">
      <c r="H45" s="1"/>
      <c r="I45" s="1"/>
    </row>
    <row r="46" spans="1:10">
      <c r="H46" s="1"/>
      <c r="I46" s="1"/>
    </row>
    <row r="47" spans="1:10">
      <c r="H47" s="1"/>
      <c r="I47" s="1"/>
    </row>
    <row r="48" spans="1:10">
      <c r="H48" s="1"/>
      <c r="I48" s="1"/>
    </row>
    <row r="49" spans="8:9">
      <c r="H49" s="1"/>
      <c r="I49" s="1"/>
    </row>
  </sheetData>
  <sheetProtection password="CE28" sheet="1" objects="1" scenarios="1"/>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C475-4105-44AA-B28B-79E2A710473F}">
  <dimension ref="A1:J49"/>
  <sheetViews>
    <sheetView workbookViewId="0">
      <selection activeCell="C16" sqref="C16"/>
    </sheetView>
  </sheetViews>
  <sheetFormatPr defaultRowHeight="18.75"/>
  <cols>
    <col min="1" max="1" width="16.75" customWidth="1"/>
    <col min="2" max="6" width="14.125" customWidth="1"/>
    <col min="7" max="7" width="14.25" customWidth="1"/>
    <col min="8" max="8" width="19.625" customWidth="1"/>
    <col min="9" max="9" width="13.125" customWidth="1"/>
  </cols>
  <sheetData>
    <row r="1" spans="1:10">
      <c r="A1" s="2" t="s">
        <v>2</v>
      </c>
      <c r="B1" s="2" t="s">
        <v>119</v>
      </c>
      <c r="C1" s="2" t="s">
        <v>67</v>
      </c>
      <c r="D1" s="2" t="s">
        <v>68</v>
      </c>
      <c r="E1" s="2"/>
      <c r="F1" s="2"/>
      <c r="G1" s="2"/>
      <c r="H1" s="2" t="s">
        <v>110</v>
      </c>
      <c r="I1" s="2" t="s">
        <v>109</v>
      </c>
      <c r="J1" s="2"/>
    </row>
    <row r="2" spans="1:10">
      <c r="A2" s="3" t="s">
        <v>120</v>
      </c>
      <c r="B2" s="4">
        <v>13</v>
      </c>
      <c r="C2" s="2" t="s">
        <v>4</v>
      </c>
      <c r="D2" s="2" t="s">
        <v>72</v>
      </c>
      <c r="E2" s="5"/>
      <c r="F2" s="5"/>
      <c r="G2" s="3" t="s">
        <v>111</v>
      </c>
      <c r="H2" s="2" t="str">
        <f>B2&amp;"."&amp;旅行代金見積シート!D15&amp;"-"&amp;旅行代金見積シート!D15&amp;"."&amp;B2</f>
        <v>13.TTJ-TTJ.13</v>
      </c>
      <c r="I2" s="2" t="str">
        <f>B2&amp;"."&amp;旅行代金見積シート!D26&amp;"-"&amp;旅行代金見積シート!D26&amp;"."&amp;B2</f>
        <v>13.KOJ-KOJ.13</v>
      </c>
      <c r="J2" s="2"/>
    </row>
    <row r="3" spans="1:10">
      <c r="A3" s="3" t="s">
        <v>121</v>
      </c>
      <c r="B3" s="4">
        <v>10</v>
      </c>
      <c r="C3" s="2" t="s">
        <v>122</v>
      </c>
      <c r="D3" s="2" t="s">
        <v>188</v>
      </c>
      <c r="E3" s="6"/>
      <c r="F3" s="6"/>
      <c r="G3" s="3" t="s">
        <v>112</v>
      </c>
      <c r="H3" s="7" t="str">
        <f>VLOOKUP(旅行代金見積シート!F15,A2:D41,4,FALSE)</f>
        <v>hyogo</v>
      </c>
      <c r="I3" s="2" t="str">
        <f>VLOOKUP(旅行代金見積シート!F26,A2:D41,4,FALSE)</f>
        <v>kagoshima</v>
      </c>
      <c r="J3" s="2"/>
    </row>
    <row r="4" spans="1:10">
      <c r="A4" s="3" t="s">
        <v>123</v>
      </c>
      <c r="B4" s="8" t="s">
        <v>205</v>
      </c>
      <c r="C4" s="2" t="s">
        <v>124</v>
      </c>
      <c r="D4" s="2" t="s">
        <v>125</v>
      </c>
      <c r="E4" s="3"/>
      <c r="F4" s="3"/>
      <c r="G4" s="3" t="s">
        <v>113</v>
      </c>
      <c r="H4" s="7" t="str">
        <f>VLOOKUP(旅行代金見積シート!F15,A2:D41,3,FALSE)</f>
        <v>兵庫県</v>
      </c>
      <c r="I4" s="2" t="str">
        <f>VLOOKUP(旅行代金見積シート!F26,A2:D41,3,FALSE)</f>
        <v>鹿児島県</v>
      </c>
      <c r="J4" s="2"/>
    </row>
    <row r="5" spans="1:10">
      <c r="A5" s="3" t="s">
        <v>126</v>
      </c>
      <c r="B5" s="4">
        <v>11</v>
      </c>
      <c r="C5" s="2" t="s">
        <v>127</v>
      </c>
      <c r="D5" s="2" t="s">
        <v>128</v>
      </c>
      <c r="E5" s="3"/>
      <c r="F5" s="3"/>
      <c r="G5" s="3" t="s">
        <v>203</v>
      </c>
      <c r="H5" s="9">
        <f>VLOOKUP(旅行代金見積シート!F14,Sheet3!A2:D8,2,FALSE)</f>
        <v>14</v>
      </c>
      <c r="I5" s="9">
        <f>VLOOKUP(旅行代金見積シート!F24,Sheet3!A2:D8,2,FALSE)</f>
        <v>14</v>
      </c>
      <c r="J5" s="2"/>
    </row>
    <row r="6" spans="1:10">
      <c r="A6" s="3" t="s">
        <v>129</v>
      </c>
      <c r="B6" s="4">
        <v>12</v>
      </c>
      <c r="C6" s="3" t="s">
        <v>186</v>
      </c>
      <c r="D6" s="2" t="s">
        <v>132</v>
      </c>
      <c r="E6" s="3"/>
      <c r="F6" s="3"/>
      <c r="G6" s="3"/>
      <c r="H6" s="2"/>
      <c r="I6" s="2"/>
      <c r="J6" s="2"/>
    </row>
    <row r="7" spans="1:10">
      <c r="A7" s="3" t="s">
        <v>130</v>
      </c>
      <c r="B7" s="4">
        <v>14</v>
      </c>
      <c r="C7" s="3" t="s">
        <v>130</v>
      </c>
      <c r="D7" s="2" t="s">
        <v>133</v>
      </c>
      <c r="E7" s="3"/>
      <c r="F7" s="3"/>
      <c r="G7" s="3"/>
      <c r="H7" s="2"/>
      <c r="I7" s="2"/>
      <c r="J7" s="2"/>
    </row>
    <row r="8" spans="1:10">
      <c r="A8" s="2" t="s">
        <v>131</v>
      </c>
      <c r="B8" s="10" t="s">
        <v>206</v>
      </c>
      <c r="C8" s="2" t="s">
        <v>187</v>
      </c>
      <c r="D8" s="2" t="s">
        <v>134</v>
      </c>
      <c r="E8" s="3"/>
      <c r="F8" s="3"/>
      <c r="G8" s="3"/>
      <c r="H8" s="2"/>
      <c r="I8" s="2"/>
      <c r="J8" s="2"/>
    </row>
    <row r="9" spans="1:10">
      <c r="A9" s="3" t="s">
        <v>114</v>
      </c>
      <c r="B9" s="8" t="s">
        <v>207</v>
      </c>
      <c r="C9" s="2" t="s">
        <v>114</v>
      </c>
      <c r="D9" s="2" t="s">
        <v>69</v>
      </c>
      <c r="E9" s="3"/>
      <c r="F9" s="3"/>
      <c r="G9" s="3"/>
      <c r="H9" s="2"/>
      <c r="I9" s="2"/>
      <c r="J9" s="2"/>
    </row>
    <row r="10" spans="1:10">
      <c r="A10" s="2" t="s">
        <v>143</v>
      </c>
      <c r="B10" s="10" t="s">
        <v>208</v>
      </c>
      <c r="C10" s="2" t="s">
        <v>31</v>
      </c>
      <c r="D10" s="2" t="s">
        <v>70</v>
      </c>
      <c r="E10" s="3"/>
      <c r="F10" s="3"/>
      <c r="G10" s="3"/>
      <c r="H10" s="2"/>
      <c r="I10" s="2"/>
      <c r="J10" s="2"/>
    </row>
    <row r="11" spans="1:10">
      <c r="A11" s="2" t="s">
        <v>144</v>
      </c>
      <c r="B11" s="10" t="s">
        <v>209</v>
      </c>
      <c r="C11" s="2" t="s">
        <v>135</v>
      </c>
      <c r="D11" s="2" t="s">
        <v>136</v>
      </c>
      <c r="E11" s="3"/>
      <c r="F11" s="3"/>
      <c r="G11" s="3"/>
      <c r="H11" s="2"/>
      <c r="I11" s="2"/>
      <c r="J11" s="2"/>
    </row>
    <row r="12" spans="1:10">
      <c r="A12" s="2" t="s">
        <v>145</v>
      </c>
      <c r="B12" s="10" t="s">
        <v>210</v>
      </c>
      <c r="C12" s="2" t="s">
        <v>137</v>
      </c>
      <c r="D12" s="2" t="s">
        <v>138</v>
      </c>
      <c r="E12" s="3"/>
      <c r="F12" s="3"/>
      <c r="G12" s="3"/>
      <c r="H12" s="2"/>
      <c r="I12" s="2"/>
      <c r="J12" s="2"/>
    </row>
    <row r="13" spans="1:10">
      <c r="A13" s="2" t="s">
        <v>146</v>
      </c>
      <c r="B13" s="10" t="s">
        <v>211</v>
      </c>
      <c r="C13" s="2" t="s">
        <v>38</v>
      </c>
      <c r="D13" s="2" t="s">
        <v>71</v>
      </c>
      <c r="E13" s="3"/>
      <c r="F13" s="3"/>
      <c r="G13" s="3"/>
      <c r="H13" s="2"/>
      <c r="I13" s="2"/>
      <c r="J13" s="2"/>
    </row>
    <row r="14" spans="1:10">
      <c r="A14" s="2" t="s">
        <v>147</v>
      </c>
      <c r="B14" s="10" t="s">
        <v>212</v>
      </c>
      <c r="C14" s="2" t="s">
        <v>139</v>
      </c>
      <c r="D14" s="2" t="s">
        <v>140</v>
      </c>
      <c r="E14" s="3"/>
      <c r="F14" s="3"/>
      <c r="G14" s="3"/>
      <c r="H14" s="2"/>
      <c r="I14" s="2"/>
      <c r="J14" s="2"/>
    </row>
    <row r="15" spans="1:10">
      <c r="A15" s="2" t="s">
        <v>148</v>
      </c>
      <c r="B15" s="10" t="s">
        <v>213</v>
      </c>
      <c r="C15" s="2" t="s">
        <v>141</v>
      </c>
      <c r="D15" s="2" t="s">
        <v>142</v>
      </c>
      <c r="E15" s="3"/>
      <c r="F15" s="3"/>
      <c r="G15" s="3"/>
      <c r="H15" s="2"/>
      <c r="I15" s="2"/>
      <c r="J15" s="2"/>
    </row>
    <row r="16" spans="1:10">
      <c r="A16" s="2" t="s">
        <v>153</v>
      </c>
      <c r="B16" s="11">
        <v>19</v>
      </c>
      <c r="C16" s="2" t="s">
        <v>149</v>
      </c>
      <c r="D16" s="2" t="s">
        <v>150</v>
      </c>
      <c r="E16" s="3"/>
      <c r="F16" s="3"/>
      <c r="G16" s="3"/>
      <c r="H16" s="2"/>
      <c r="I16" s="2"/>
      <c r="J16" s="2"/>
    </row>
    <row r="17" spans="1:10">
      <c r="A17" s="2" t="s">
        <v>154</v>
      </c>
      <c r="B17" s="11">
        <v>20</v>
      </c>
      <c r="C17" s="2" t="s">
        <v>151</v>
      </c>
      <c r="D17" s="2" t="s">
        <v>152</v>
      </c>
      <c r="E17" s="3"/>
      <c r="F17" s="3"/>
      <c r="G17" s="3"/>
      <c r="H17" s="2"/>
      <c r="I17" s="2"/>
      <c r="J17" s="2"/>
    </row>
    <row r="18" spans="1:10">
      <c r="A18" s="2" t="s">
        <v>204</v>
      </c>
      <c r="B18" s="11">
        <v>15</v>
      </c>
      <c r="C18" s="2" t="s">
        <v>155</v>
      </c>
      <c r="D18" s="2" t="s">
        <v>156</v>
      </c>
      <c r="E18" s="3"/>
      <c r="F18" s="3"/>
      <c r="G18" s="3"/>
      <c r="H18" s="2"/>
      <c r="I18" s="2"/>
      <c r="J18" s="2"/>
    </row>
    <row r="19" spans="1:10">
      <c r="A19" s="2" t="s">
        <v>159</v>
      </c>
      <c r="B19" s="2">
        <v>16</v>
      </c>
      <c r="C19" s="2" t="s">
        <v>56</v>
      </c>
      <c r="D19" s="2" t="s">
        <v>73</v>
      </c>
      <c r="E19" s="3"/>
      <c r="F19" s="3"/>
      <c r="G19" s="3"/>
      <c r="H19" s="2"/>
      <c r="I19" s="2"/>
      <c r="J19" s="2"/>
    </row>
    <row r="20" spans="1:10">
      <c r="A20" s="2" t="s">
        <v>160</v>
      </c>
      <c r="B20" s="2">
        <v>17</v>
      </c>
      <c r="C20" s="2" t="s">
        <v>21</v>
      </c>
      <c r="D20" s="2" t="s">
        <v>74</v>
      </c>
      <c r="E20" s="3"/>
      <c r="F20" s="3"/>
      <c r="G20" s="3"/>
      <c r="H20" s="2"/>
      <c r="I20" s="2"/>
      <c r="J20" s="2"/>
    </row>
    <row r="21" spans="1:10">
      <c r="A21" s="2" t="s">
        <v>161</v>
      </c>
      <c r="B21" s="2">
        <v>18</v>
      </c>
      <c r="C21" s="2" t="s">
        <v>157</v>
      </c>
      <c r="D21" s="2" t="s">
        <v>158</v>
      </c>
      <c r="E21" s="3"/>
      <c r="F21" s="3"/>
      <c r="G21" s="3"/>
      <c r="H21" s="2"/>
      <c r="I21" s="2"/>
      <c r="J21" s="2"/>
    </row>
    <row r="22" spans="1:10">
      <c r="A22" s="2" t="s">
        <v>168</v>
      </c>
      <c r="B22" s="11">
        <v>23</v>
      </c>
      <c r="C22" s="2" t="s">
        <v>11</v>
      </c>
      <c r="D22" s="2" t="s">
        <v>75</v>
      </c>
      <c r="E22" s="3"/>
      <c r="F22" s="3"/>
      <c r="G22" s="3"/>
      <c r="H22" s="2"/>
      <c r="I22" s="2"/>
      <c r="J22" s="2"/>
    </row>
    <row r="23" spans="1:10">
      <c r="A23" s="2" t="s">
        <v>169</v>
      </c>
      <c r="B23" s="11">
        <v>22</v>
      </c>
      <c r="C23" s="2" t="s">
        <v>162</v>
      </c>
      <c r="D23" s="2" t="s">
        <v>163</v>
      </c>
      <c r="E23" s="3"/>
      <c r="F23" s="3"/>
      <c r="G23" s="3"/>
      <c r="H23" s="2"/>
      <c r="I23" s="2"/>
      <c r="J23" s="2"/>
    </row>
    <row r="24" spans="1:10">
      <c r="A24" s="2" t="s">
        <v>170</v>
      </c>
      <c r="B24" s="11">
        <v>21</v>
      </c>
      <c r="C24" s="2" t="s">
        <v>164</v>
      </c>
      <c r="D24" s="2" t="s">
        <v>165</v>
      </c>
      <c r="E24" s="3"/>
      <c r="F24" s="3"/>
      <c r="G24" s="3"/>
      <c r="H24" s="2"/>
      <c r="I24" s="2"/>
      <c r="J24" s="2"/>
    </row>
    <row r="25" spans="1:10">
      <c r="A25" s="2" t="s">
        <v>171</v>
      </c>
      <c r="B25" s="11">
        <v>24</v>
      </c>
      <c r="C25" s="2" t="s">
        <v>166</v>
      </c>
      <c r="D25" s="2" t="s">
        <v>167</v>
      </c>
      <c r="E25" s="3"/>
      <c r="F25" s="3"/>
      <c r="G25" s="3"/>
      <c r="H25" s="2"/>
      <c r="I25" s="2"/>
      <c r="J25" s="2"/>
    </row>
    <row r="26" spans="1:10">
      <c r="A26" s="2" t="s">
        <v>185</v>
      </c>
      <c r="B26" s="11">
        <v>27</v>
      </c>
      <c r="C26" s="2" t="s">
        <v>5</v>
      </c>
      <c r="D26" s="2" t="s">
        <v>76</v>
      </c>
      <c r="E26" s="3"/>
      <c r="F26" s="3"/>
      <c r="G26" s="3"/>
      <c r="H26" s="2"/>
      <c r="I26" s="2"/>
      <c r="J26" s="2"/>
    </row>
    <row r="27" spans="1:10">
      <c r="A27" s="2" t="s">
        <v>184</v>
      </c>
      <c r="B27" s="11">
        <v>26</v>
      </c>
      <c r="C27" s="2" t="s">
        <v>172</v>
      </c>
      <c r="D27" s="2" t="s">
        <v>173</v>
      </c>
      <c r="E27" s="3"/>
      <c r="F27" s="3"/>
      <c r="G27" s="3"/>
      <c r="H27" s="2"/>
      <c r="I27" s="2"/>
      <c r="J27" s="2"/>
    </row>
    <row r="28" spans="1:10">
      <c r="A28" s="2" t="s">
        <v>183</v>
      </c>
      <c r="B28" s="4">
        <v>28</v>
      </c>
      <c r="C28" s="2" t="s">
        <v>19</v>
      </c>
      <c r="D28" s="2" t="s">
        <v>77</v>
      </c>
      <c r="E28" s="3"/>
      <c r="F28" s="3"/>
      <c r="G28" s="3"/>
      <c r="H28" s="2"/>
      <c r="I28" s="2"/>
      <c r="J28" s="2"/>
    </row>
    <row r="29" spans="1:10">
      <c r="A29" s="2" t="s">
        <v>182</v>
      </c>
      <c r="B29" s="11">
        <v>25</v>
      </c>
      <c r="C29" s="2" t="s">
        <v>174</v>
      </c>
      <c r="D29" s="2" t="s">
        <v>175</v>
      </c>
      <c r="E29" s="3"/>
      <c r="F29" s="3"/>
      <c r="G29" s="3"/>
      <c r="H29" s="2"/>
      <c r="I29" s="2"/>
      <c r="J29" s="2"/>
    </row>
    <row r="30" spans="1:10">
      <c r="A30" s="2" t="s">
        <v>181</v>
      </c>
      <c r="B30" s="11">
        <v>29</v>
      </c>
      <c r="C30" s="2" t="s">
        <v>176</v>
      </c>
      <c r="D30" s="2" t="s">
        <v>177</v>
      </c>
      <c r="E30" s="3"/>
      <c r="F30" s="3"/>
      <c r="G30" s="3"/>
      <c r="H30" s="2"/>
      <c r="I30" s="2"/>
      <c r="J30" s="2"/>
    </row>
    <row r="31" spans="1:10">
      <c r="A31" s="2" t="s">
        <v>180</v>
      </c>
      <c r="B31" s="11">
        <v>30</v>
      </c>
      <c r="C31" s="2" t="s">
        <v>178</v>
      </c>
      <c r="D31" s="2" t="s">
        <v>179</v>
      </c>
      <c r="E31" s="3"/>
      <c r="F31" s="3"/>
      <c r="G31" s="3"/>
      <c r="H31" s="2"/>
      <c r="I31" s="2"/>
      <c r="J31" s="2"/>
    </row>
    <row r="32" spans="1:10">
      <c r="A32" s="2" t="s">
        <v>189</v>
      </c>
      <c r="B32" s="4">
        <v>33</v>
      </c>
      <c r="C32" s="2" t="s">
        <v>53</v>
      </c>
      <c r="D32" s="2" t="s">
        <v>80</v>
      </c>
      <c r="E32" s="3"/>
      <c r="F32" s="3"/>
      <c r="G32" s="3"/>
      <c r="H32" s="2"/>
      <c r="I32" s="2"/>
      <c r="J32" s="2"/>
    </row>
    <row r="33" spans="1:10">
      <c r="A33" s="2" t="s">
        <v>190</v>
      </c>
      <c r="B33" s="11">
        <v>34</v>
      </c>
      <c r="C33" s="2" t="s">
        <v>49</v>
      </c>
      <c r="D33" s="2" t="s">
        <v>81</v>
      </c>
      <c r="E33" s="3"/>
      <c r="F33" s="3"/>
      <c r="G33" s="3"/>
      <c r="H33" s="2"/>
      <c r="I33" s="2"/>
      <c r="J33" s="2"/>
    </row>
    <row r="34" spans="1:10">
      <c r="A34" s="2" t="s">
        <v>191</v>
      </c>
      <c r="B34" s="11">
        <v>35</v>
      </c>
      <c r="C34" s="2" t="s">
        <v>50</v>
      </c>
      <c r="D34" s="2" t="s">
        <v>82</v>
      </c>
      <c r="E34" s="3"/>
      <c r="F34" s="3"/>
      <c r="G34" s="3"/>
      <c r="H34" s="2"/>
      <c r="I34" s="2"/>
      <c r="J34" s="2"/>
    </row>
    <row r="35" spans="1:10">
      <c r="A35" s="2" t="s">
        <v>193</v>
      </c>
      <c r="B35" s="11">
        <v>40</v>
      </c>
      <c r="C35" s="2" t="s">
        <v>192</v>
      </c>
      <c r="D35" s="2" t="s">
        <v>87</v>
      </c>
      <c r="E35" s="3"/>
      <c r="F35" s="3"/>
      <c r="G35" s="3"/>
      <c r="H35" s="2"/>
      <c r="I35" s="2"/>
      <c r="J35" s="2"/>
    </row>
    <row r="36" spans="1:10">
      <c r="A36" s="2" t="s">
        <v>194</v>
      </c>
      <c r="B36" s="4">
        <v>41</v>
      </c>
      <c r="C36" s="2" t="s">
        <v>65</v>
      </c>
      <c r="D36" s="2" t="s">
        <v>88</v>
      </c>
      <c r="E36" s="3"/>
      <c r="F36" s="3"/>
      <c r="G36" s="3"/>
      <c r="H36" s="2"/>
      <c r="I36" s="2"/>
      <c r="J36" s="2"/>
    </row>
    <row r="37" spans="1:10">
      <c r="A37" s="2" t="s">
        <v>195</v>
      </c>
      <c r="B37" s="4">
        <v>42</v>
      </c>
      <c r="C37" s="2" t="s">
        <v>35</v>
      </c>
      <c r="D37" s="2" t="s">
        <v>89</v>
      </c>
      <c r="E37" s="3"/>
      <c r="F37" s="3"/>
      <c r="G37" s="3"/>
      <c r="H37" s="2"/>
      <c r="I37" s="2"/>
      <c r="J37" s="2"/>
    </row>
    <row r="38" spans="1:10">
      <c r="A38" s="2" t="s">
        <v>196</v>
      </c>
      <c r="B38" s="4">
        <v>43</v>
      </c>
      <c r="C38" s="2" t="s">
        <v>41</v>
      </c>
      <c r="D38" s="2" t="s">
        <v>90</v>
      </c>
      <c r="E38" s="3"/>
      <c r="F38" s="3"/>
      <c r="G38" s="3"/>
      <c r="H38" s="2"/>
      <c r="I38" s="2"/>
      <c r="J38" s="2"/>
    </row>
    <row r="39" spans="1:10">
      <c r="A39" s="2" t="s">
        <v>197</v>
      </c>
      <c r="B39" s="4">
        <v>44</v>
      </c>
      <c r="C39" s="2" t="s">
        <v>61</v>
      </c>
      <c r="D39" s="2" t="s">
        <v>91</v>
      </c>
      <c r="E39" s="3"/>
      <c r="F39" s="3"/>
      <c r="G39" s="3"/>
      <c r="H39" s="2"/>
      <c r="I39" s="2"/>
      <c r="J39" s="2"/>
    </row>
    <row r="40" spans="1:10">
      <c r="A40" s="2" t="s">
        <v>198</v>
      </c>
      <c r="B40" s="11">
        <v>45</v>
      </c>
      <c r="C40" s="2" t="s">
        <v>58</v>
      </c>
      <c r="D40" s="2" t="s">
        <v>92</v>
      </c>
      <c r="E40" s="3"/>
      <c r="F40" s="3"/>
      <c r="G40" s="3"/>
      <c r="H40" s="2"/>
      <c r="I40" s="2"/>
      <c r="J40" s="2"/>
    </row>
    <row r="41" spans="1:10">
      <c r="A41" s="2" t="s">
        <v>199</v>
      </c>
      <c r="B41" s="11">
        <v>46</v>
      </c>
      <c r="C41" s="2" t="s">
        <v>14</v>
      </c>
      <c r="D41" s="2" t="s">
        <v>93</v>
      </c>
      <c r="E41" s="3"/>
      <c r="F41" s="3"/>
      <c r="G41" s="3"/>
      <c r="H41" s="2"/>
      <c r="I41" s="2"/>
      <c r="J41" s="2"/>
    </row>
    <row r="42" spans="1:10">
      <c r="A42" s="2"/>
      <c r="B42" s="2"/>
      <c r="C42" s="2"/>
      <c r="D42" s="2"/>
      <c r="E42" s="2"/>
      <c r="F42" s="2"/>
      <c r="G42" s="2"/>
      <c r="H42" s="2"/>
      <c r="I42" s="2"/>
      <c r="J42" s="2"/>
    </row>
    <row r="43" spans="1:10">
      <c r="A43" s="2"/>
      <c r="B43" s="2"/>
      <c r="C43" s="2"/>
      <c r="D43" s="2"/>
      <c r="E43" s="2"/>
      <c r="F43" s="2"/>
      <c r="G43" s="2"/>
      <c r="H43" s="2"/>
      <c r="I43" s="2"/>
      <c r="J43" s="2"/>
    </row>
    <row r="44" spans="1:10">
      <c r="H44" s="1"/>
      <c r="I44" s="1"/>
    </row>
    <row r="45" spans="1:10">
      <c r="H45" s="1"/>
      <c r="I45" s="1"/>
    </row>
    <row r="46" spans="1:10">
      <c r="H46" s="1"/>
      <c r="I46" s="1"/>
    </row>
    <row r="47" spans="1:10">
      <c r="H47" s="1"/>
      <c r="I47" s="1"/>
    </row>
    <row r="48" spans="1:10">
      <c r="H48" s="1"/>
      <c r="I48" s="1"/>
    </row>
    <row r="49" spans="8:9">
      <c r="H49" s="1"/>
      <c r="I49" s="1"/>
    </row>
  </sheetData>
  <sheetProtection password="CE28" sheet="1" objects="1" scenarios="1"/>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1C272-670E-4F3D-8566-9A629E12AE5D}">
  <dimension ref="A1:Q48"/>
  <sheetViews>
    <sheetView zoomScaleNormal="100" workbookViewId="0">
      <selection sqref="A1:A2"/>
    </sheetView>
  </sheetViews>
  <sheetFormatPr defaultRowHeight="18.75"/>
  <cols>
    <col min="1" max="1" width="11.75" customWidth="1"/>
    <col min="2" max="2" width="12.625" customWidth="1"/>
    <col min="3" max="3" width="21.125" customWidth="1"/>
    <col min="4" max="4" width="11.75" customWidth="1"/>
    <col min="5" max="5" width="12.375" customWidth="1"/>
    <col min="6" max="6" width="13.125" customWidth="1"/>
    <col min="7" max="7" width="13.75" customWidth="1"/>
    <col min="8" max="8" width="9" customWidth="1"/>
    <col min="9" max="9" width="12.625" customWidth="1"/>
    <col min="10" max="10" width="11.25" customWidth="1"/>
    <col min="11" max="12" width="14.75" customWidth="1"/>
  </cols>
  <sheetData>
    <row r="1" spans="1:17">
      <c r="A1" s="69" t="s">
        <v>234</v>
      </c>
      <c r="B1" s="70" t="s">
        <v>253</v>
      </c>
      <c r="D1" s="69" t="s">
        <v>67</v>
      </c>
      <c r="E1" s="71" t="s">
        <v>68</v>
      </c>
      <c r="I1" s="70" t="s">
        <v>253</v>
      </c>
      <c r="J1" s="72" t="s">
        <v>66</v>
      </c>
      <c r="K1" s="72" t="s">
        <v>67</v>
      </c>
      <c r="L1" s="72" t="s">
        <v>68</v>
      </c>
      <c r="M1" s="73"/>
      <c r="N1" s="13"/>
      <c r="O1" s="13"/>
      <c r="P1" s="13"/>
      <c r="Q1" s="13"/>
    </row>
    <row r="2" spans="1:17">
      <c r="A2" s="74" t="s">
        <v>114</v>
      </c>
      <c r="B2" s="75" t="s">
        <v>114</v>
      </c>
      <c r="D2" s="74" t="s">
        <v>114</v>
      </c>
      <c r="E2" s="71" t="s">
        <v>69</v>
      </c>
      <c r="G2" s="76"/>
      <c r="H2" s="76"/>
      <c r="I2" s="75" t="s">
        <v>114</v>
      </c>
      <c r="J2" s="75" t="s">
        <v>9</v>
      </c>
      <c r="K2" s="72" t="s">
        <v>114</v>
      </c>
      <c r="L2" s="72" t="s">
        <v>69</v>
      </c>
      <c r="M2" s="77"/>
      <c r="N2" s="78"/>
      <c r="O2" s="14"/>
      <c r="P2" s="13"/>
      <c r="Q2" s="13"/>
    </row>
    <row r="3" spans="1:17">
      <c r="A3" s="71" t="s">
        <v>143</v>
      </c>
      <c r="B3" s="72" t="s">
        <v>29</v>
      </c>
      <c r="D3" s="71" t="s">
        <v>143</v>
      </c>
      <c r="E3" s="71" t="s">
        <v>70</v>
      </c>
      <c r="G3" s="79"/>
      <c r="H3" s="79"/>
      <c r="I3" s="72" t="s">
        <v>29</v>
      </c>
      <c r="J3" s="72" t="s">
        <v>30</v>
      </c>
      <c r="K3" s="72" t="s">
        <v>31</v>
      </c>
      <c r="L3" s="72" t="s">
        <v>70</v>
      </c>
      <c r="M3" s="80"/>
      <c r="N3" s="81"/>
      <c r="O3" s="14"/>
      <c r="P3" s="82"/>
      <c r="Q3" s="13"/>
    </row>
    <row r="4" spans="1:17">
      <c r="A4" s="71" t="s">
        <v>144</v>
      </c>
      <c r="B4" s="72" t="s">
        <v>36</v>
      </c>
      <c r="D4" s="71" t="s">
        <v>144</v>
      </c>
      <c r="E4" s="71" t="s">
        <v>136</v>
      </c>
      <c r="G4" s="79"/>
      <c r="H4" s="79"/>
      <c r="I4" s="72" t="s">
        <v>36</v>
      </c>
      <c r="J4" s="72" t="s">
        <v>37</v>
      </c>
      <c r="K4" s="72" t="s">
        <v>38</v>
      </c>
      <c r="L4" s="72" t="s">
        <v>71</v>
      </c>
      <c r="M4" s="83"/>
      <c r="N4" s="14"/>
      <c r="O4" s="14"/>
      <c r="P4" s="82"/>
      <c r="Q4" s="13"/>
    </row>
    <row r="5" spans="1:17">
      <c r="A5" s="71" t="s">
        <v>145</v>
      </c>
      <c r="B5" s="72" t="s">
        <v>98</v>
      </c>
      <c r="D5" s="71" t="s">
        <v>145</v>
      </c>
      <c r="E5" s="71" t="s">
        <v>138</v>
      </c>
      <c r="G5" s="79"/>
      <c r="H5" s="79"/>
      <c r="I5" s="72" t="s">
        <v>98</v>
      </c>
      <c r="J5" s="72" t="s">
        <v>20</v>
      </c>
      <c r="K5" s="72" t="s">
        <v>21</v>
      </c>
      <c r="L5" s="72" t="s">
        <v>74</v>
      </c>
      <c r="M5" s="83"/>
      <c r="N5" s="14"/>
      <c r="O5" s="14"/>
      <c r="P5" s="84"/>
      <c r="Q5" s="84"/>
    </row>
    <row r="6" spans="1:17">
      <c r="A6" s="71" t="s">
        <v>146</v>
      </c>
      <c r="B6" s="72" t="s">
        <v>104</v>
      </c>
      <c r="D6" s="71" t="s">
        <v>146</v>
      </c>
      <c r="E6" s="71" t="s">
        <v>71</v>
      </c>
      <c r="G6" s="79"/>
      <c r="H6" s="79"/>
      <c r="I6" s="72" t="s">
        <v>104</v>
      </c>
      <c r="J6" s="72" t="s">
        <v>55</v>
      </c>
      <c r="K6" s="72" t="s">
        <v>56</v>
      </c>
      <c r="L6" s="72" t="s">
        <v>73</v>
      </c>
      <c r="M6" s="83"/>
      <c r="N6" s="14"/>
      <c r="O6" s="14"/>
      <c r="P6" s="13"/>
      <c r="Q6" s="13"/>
    </row>
    <row r="7" spans="1:17">
      <c r="A7" s="71" t="s">
        <v>147</v>
      </c>
      <c r="B7" s="75" t="s">
        <v>254</v>
      </c>
      <c r="D7" s="71" t="s">
        <v>147</v>
      </c>
      <c r="E7" s="71" t="s">
        <v>140</v>
      </c>
      <c r="G7" s="79"/>
      <c r="H7" s="79"/>
      <c r="I7" s="75" t="s">
        <v>254</v>
      </c>
      <c r="J7" s="75" t="s">
        <v>10</v>
      </c>
      <c r="K7" s="72" t="s">
        <v>11</v>
      </c>
      <c r="L7" s="72" t="s">
        <v>75</v>
      </c>
      <c r="M7" s="83"/>
      <c r="N7" s="14"/>
      <c r="O7" s="14"/>
      <c r="P7" s="13"/>
      <c r="Q7" s="13"/>
    </row>
    <row r="8" spans="1:17">
      <c r="A8" s="71" t="s">
        <v>148</v>
      </c>
      <c r="B8" s="75" t="s">
        <v>100</v>
      </c>
      <c r="D8" s="71" t="s">
        <v>148</v>
      </c>
      <c r="E8" s="71" t="s">
        <v>142</v>
      </c>
      <c r="G8" s="79"/>
      <c r="H8" s="79"/>
      <c r="I8" s="75" t="s">
        <v>100</v>
      </c>
      <c r="J8" s="75" t="s">
        <v>101</v>
      </c>
      <c r="K8" s="72" t="s">
        <v>5</v>
      </c>
      <c r="L8" s="72" t="s">
        <v>76</v>
      </c>
      <c r="M8" s="83"/>
      <c r="N8" s="14"/>
      <c r="O8" s="14"/>
      <c r="P8" s="13"/>
      <c r="Q8" s="13"/>
    </row>
    <row r="9" spans="1:17">
      <c r="A9" s="74" t="s">
        <v>120</v>
      </c>
      <c r="B9" s="72" t="s">
        <v>255</v>
      </c>
      <c r="D9" s="74" t="s">
        <v>120</v>
      </c>
      <c r="E9" s="71" t="s">
        <v>72</v>
      </c>
      <c r="G9" s="79"/>
      <c r="H9" s="79"/>
      <c r="I9" s="72" t="s">
        <v>255</v>
      </c>
      <c r="J9" s="72" t="s">
        <v>18</v>
      </c>
      <c r="K9" s="72" t="s">
        <v>19</v>
      </c>
      <c r="L9" s="72" t="s">
        <v>77</v>
      </c>
      <c r="M9" s="83"/>
      <c r="N9" s="14"/>
      <c r="O9" s="14"/>
      <c r="P9" s="13"/>
      <c r="Q9" s="13"/>
    </row>
    <row r="10" spans="1:17">
      <c r="A10" s="74" t="s">
        <v>121</v>
      </c>
      <c r="B10" s="72" t="s">
        <v>51</v>
      </c>
      <c r="D10" s="74" t="s">
        <v>121</v>
      </c>
      <c r="E10" s="71" t="s">
        <v>188</v>
      </c>
      <c r="G10" s="79"/>
      <c r="H10" s="79"/>
      <c r="I10" s="72" t="s">
        <v>51</v>
      </c>
      <c r="J10" s="72" t="s">
        <v>52</v>
      </c>
      <c r="K10" s="72" t="s">
        <v>53</v>
      </c>
      <c r="L10" s="72" t="s">
        <v>80</v>
      </c>
      <c r="M10" s="83"/>
      <c r="N10" s="14"/>
      <c r="O10" s="14"/>
      <c r="P10" s="13"/>
      <c r="Q10" s="13"/>
    </row>
    <row r="11" spans="1:17">
      <c r="A11" s="74" t="s">
        <v>123</v>
      </c>
      <c r="B11" s="72" t="s">
        <v>47</v>
      </c>
      <c r="D11" s="74" t="s">
        <v>123</v>
      </c>
      <c r="E11" s="71" t="s">
        <v>125</v>
      </c>
      <c r="G11" s="79"/>
      <c r="H11" s="79"/>
      <c r="I11" s="72" t="s">
        <v>47</v>
      </c>
      <c r="J11" s="72" t="s">
        <v>48</v>
      </c>
      <c r="K11" s="72" t="s">
        <v>49</v>
      </c>
      <c r="L11" s="72" t="s">
        <v>81</v>
      </c>
      <c r="M11" s="83"/>
      <c r="N11" s="14"/>
      <c r="O11" s="14"/>
      <c r="P11" s="13"/>
      <c r="Q11" s="13"/>
    </row>
    <row r="12" spans="1:17">
      <c r="A12" s="74" t="s">
        <v>126</v>
      </c>
      <c r="B12" s="72" t="s">
        <v>115</v>
      </c>
      <c r="D12" s="74" t="s">
        <v>126</v>
      </c>
      <c r="E12" s="71" t="s">
        <v>128</v>
      </c>
      <c r="G12" s="79"/>
      <c r="H12" s="79"/>
      <c r="I12" s="72" t="s">
        <v>115</v>
      </c>
      <c r="J12" s="72" t="s">
        <v>22</v>
      </c>
      <c r="K12" s="72" t="s">
        <v>23</v>
      </c>
      <c r="L12" s="72" t="s">
        <v>78</v>
      </c>
      <c r="M12" s="83"/>
      <c r="N12" s="14"/>
      <c r="O12" s="14"/>
      <c r="P12" s="13"/>
      <c r="Q12" s="13"/>
    </row>
    <row r="13" spans="1:17">
      <c r="A13" s="74" t="s">
        <v>129</v>
      </c>
      <c r="B13" s="72" t="s">
        <v>116</v>
      </c>
      <c r="D13" s="74" t="s">
        <v>129</v>
      </c>
      <c r="E13" s="71" t="s">
        <v>132</v>
      </c>
      <c r="G13" s="79"/>
      <c r="H13" s="79"/>
      <c r="I13" s="72" t="s">
        <v>116</v>
      </c>
      <c r="J13" s="72" t="s">
        <v>63</v>
      </c>
      <c r="K13" s="72" t="s">
        <v>32</v>
      </c>
      <c r="L13" s="72" t="s">
        <v>79</v>
      </c>
      <c r="M13" s="83"/>
      <c r="N13" s="14"/>
      <c r="O13" s="14"/>
      <c r="P13" s="13"/>
      <c r="Q13" s="13"/>
    </row>
    <row r="14" spans="1:17">
      <c r="A14" s="74" t="s">
        <v>130</v>
      </c>
      <c r="B14" s="72" t="s">
        <v>117</v>
      </c>
      <c r="D14" s="74" t="s">
        <v>130</v>
      </c>
      <c r="E14" s="71" t="s">
        <v>133</v>
      </c>
      <c r="G14" s="79"/>
      <c r="H14" s="79"/>
      <c r="I14" s="72" t="s">
        <v>117</v>
      </c>
      <c r="J14" s="72" t="s">
        <v>54</v>
      </c>
      <c r="K14" s="72" t="s">
        <v>50</v>
      </c>
      <c r="L14" s="72" t="s">
        <v>82</v>
      </c>
      <c r="M14" s="83"/>
      <c r="N14" s="14"/>
      <c r="O14" s="14"/>
      <c r="P14" s="13"/>
      <c r="Q14" s="13"/>
    </row>
    <row r="15" spans="1:17">
      <c r="A15" s="71" t="s">
        <v>131</v>
      </c>
      <c r="B15" s="72" t="s">
        <v>105</v>
      </c>
      <c r="D15" s="71" t="s">
        <v>131</v>
      </c>
      <c r="E15" s="71" t="s">
        <v>134</v>
      </c>
      <c r="G15" s="79"/>
      <c r="H15" s="79"/>
      <c r="I15" s="72" t="s">
        <v>105</v>
      </c>
      <c r="J15" s="72" t="s">
        <v>27</v>
      </c>
      <c r="K15" s="72" t="s">
        <v>28</v>
      </c>
      <c r="L15" s="72" t="s">
        <v>84</v>
      </c>
      <c r="M15" s="83"/>
      <c r="N15" s="14"/>
      <c r="O15" s="14"/>
      <c r="P15" s="13"/>
      <c r="Q15" s="13"/>
    </row>
    <row r="16" spans="1:17">
      <c r="A16" s="71" t="s">
        <v>153</v>
      </c>
      <c r="B16" s="72" t="s">
        <v>44</v>
      </c>
      <c r="D16" s="71" t="s">
        <v>153</v>
      </c>
      <c r="E16" s="71" t="s">
        <v>150</v>
      </c>
      <c r="G16" s="79"/>
      <c r="H16" s="79"/>
      <c r="I16" s="72" t="s">
        <v>44</v>
      </c>
      <c r="J16" s="72" t="s">
        <v>45</v>
      </c>
      <c r="K16" s="72" t="s">
        <v>46</v>
      </c>
      <c r="L16" s="72" t="s">
        <v>83</v>
      </c>
      <c r="M16" s="83"/>
      <c r="N16" s="14"/>
      <c r="O16" s="14"/>
      <c r="P16" s="13"/>
      <c r="Q16" s="13"/>
    </row>
    <row r="17" spans="1:17">
      <c r="A17" s="71" t="s">
        <v>154</v>
      </c>
      <c r="B17" s="72" t="s">
        <v>106</v>
      </c>
      <c r="D17" s="71" t="s">
        <v>154</v>
      </c>
      <c r="E17" s="71" t="s">
        <v>152</v>
      </c>
      <c r="G17" s="79"/>
      <c r="H17" s="79"/>
      <c r="I17" s="72" t="s">
        <v>106</v>
      </c>
      <c r="J17" s="72" t="s">
        <v>42</v>
      </c>
      <c r="K17" s="72" t="s">
        <v>43</v>
      </c>
      <c r="L17" s="72" t="s">
        <v>85</v>
      </c>
      <c r="M17" s="83"/>
      <c r="N17" s="14"/>
      <c r="O17" s="14"/>
      <c r="P17" s="13"/>
      <c r="Q17" s="13"/>
    </row>
    <row r="18" spans="1:17">
      <c r="A18" s="71" t="s">
        <v>204</v>
      </c>
      <c r="B18" s="72" t="s">
        <v>24</v>
      </c>
      <c r="D18" s="71" t="s">
        <v>204</v>
      </c>
      <c r="E18" s="71" t="s">
        <v>156</v>
      </c>
      <c r="G18" s="79"/>
      <c r="H18" s="79"/>
      <c r="I18" s="72" t="s">
        <v>24</v>
      </c>
      <c r="J18" s="72" t="s">
        <v>25</v>
      </c>
      <c r="K18" s="72" t="s">
        <v>26</v>
      </c>
      <c r="L18" s="72" t="s">
        <v>86</v>
      </c>
      <c r="M18" s="83"/>
      <c r="N18" s="14"/>
      <c r="O18" s="14"/>
      <c r="P18" s="13"/>
      <c r="Q18" s="13"/>
    </row>
    <row r="19" spans="1:17">
      <c r="A19" s="71" t="s">
        <v>104</v>
      </c>
      <c r="B19" s="75" t="s">
        <v>6</v>
      </c>
      <c r="D19" s="71" t="s">
        <v>104</v>
      </c>
      <c r="E19" s="71" t="s">
        <v>73</v>
      </c>
      <c r="G19" s="79"/>
      <c r="H19" s="79"/>
      <c r="I19" s="75" t="s">
        <v>6</v>
      </c>
      <c r="J19" s="75" t="s">
        <v>7</v>
      </c>
      <c r="K19" s="72" t="s">
        <v>8</v>
      </c>
      <c r="L19" s="72" t="s">
        <v>87</v>
      </c>
      <c r="M19" s="83"/>
      <c r="N19" s="14"/>
      <c r="O19" s="14"/>
      <c r="P19" s="13"/>
      <c r="Q19" s="13"/>
    </row>
    <row r="20" spans="1:17">
      <c r="A20" s="71" t="s">
        <v>160</v>
      </c>
      <c r="B20" s="72" t="s">
        <v>33</v>
      </c>
      <c r="D20" s="71" t="s">
        <v>160</v>
      </c>
      <c r="E20" s="71" t="s">
        <v>74</v>
      </c>
      <c r="G20" s="79"/>
      <c r="H20" s="79"/>
      <c r="I20" s="72" t="s">
        <v>33</v>
      </c>
      <c r="J20" s="72" t="s">
        <v>34</v>
      </c>
      <c r="K20" s="72" t="s">
        <v>35</v>
      </c>
      <c r="L20" s="72" t="s">
        <v>89</v>
      </c>
      <c r="M20" s="83"/>
      <c r="N20" s="14"/>
      <c r="O20" s="14"/>
      <c r="P20" s="13"/>
      <c r="Q20" s="13"/>
    </row>
    <row r="21" spans="1:17">
      <c r="A21" s="71" t="s">
        <v>161</v>
      </c>
      <c r="B21" s="72" t="s">
        <v>102</v>
      </c>
      <c r="D21" s="71" t="s">
        <v>161</v>
      </c>
      <c r="E21" s="71" t="s">
        <v>158</v>
      </c>
      <c r="G21" s="79"/>
      <c r="H21" s="79"/>
      <c r="I21" s="72" t="s">
        <v>102</v>
      </c>
      <c r="J21" s="72" t="s">
        <v>64</v>
      </c>
      <c r="K21" s="72" t="s">
        <v>65</v>
      </c>
      <c r="L21" s="72" t="s">
        <v>88</v>
      </c>
      <c r="M21" s="83"/>
      <c r="N21" s="14"/>
      <c r="O21" s="14"/>
      <c r="P21" s="13"/>
      <c r="Q21" s="13"/>
    </row>
    <row r="22" spans="1:17">
      <c r="A22" s="71" t="s">
        <v>168</v>
      </c>
      <c r="B22" s="72" t="s">
        <v>59</v>
      </c>
      <c r="D22" s="71" t="s">
        <v>168</v>
      </c>
      <c r="E22" s="71" t="s">
        <v>75</v>
      </c>
      <c r="G22" s="79"/>
      <c r="H22" s="79"/>
      <c r="I22" s="72" t="s">
        <v>59</v>
      </c>
      <c r="J22" s="72" t="s">
        <v>60</v>
      </c>
      <c r="K22" s="72" t="s">
        <v>61</v>
      </c>
      <c r="L22" s="72" t="s">
        <v>91</v>
      </c>
      <c r="M22" s="83"/>
      <c r="N22" s="14"/>
      <c r="O22" s="14"/>
      <c r="P22" s="13"/>
      <c r="Q22" s="13"/>
    </row>
    <row r="23" spans="1:17">
      <c r="A23" s="71" t="s">
        <v>169</v>
      </c>
      <c r="B23" s="72" t="s">
        <v>39</v>
      </c>
      <c r="D23" s="71" t="s">
        <v>169</v>
      </c>
      <c r="E23" s="71" t="s">
        <v>163</v>
      </c>
      <c r="G23" s="79"/>
      <c r="H23" s="79"/>
      <c r="I23" s="72" t="s">
        <v>39</v>
      </c>
      <c r="J23" s="72" t="s">
        <v>40</v>
      </c>
      <c r="K23" s="72" t="s">
        <v>41</v>
      </c>
      <c r="L23" s="72" t="s">
        <v>90</v>
      </c>
      <c r="M23" s="83"/>
      <c r="N23" s="14"/>
      <c r="O23" s="14"/>
      <c r="P23" s="13"/>
      <c r="Q23" s="13"/>
    </row>
    <row r="24" spans="1:17">
      <c r="A24" s="71" t="s">
        <v>170</v>
      </c>
      <c r="B24" s="72" t="s">
        <v>107</v>
      </c>
      <c r="D24" s="71" t="s">
        <v>170</v>
      </c>
      <c r="E24" s="71" t="s">
        <v>165</v>
      </c>
      <c r="G24" s="79"/>
      <c r="H24" s="79"/>
      <c r="I24" s="72" t="s">
        <v>107</v>
      </c>
      <c r="J24" s="72" t="s">
        <v>57</v>
      </c>
      <c r="K24" s="72" t="s">
        <v>58</v>
      </c>
      <c r="L24" s="72" t="s">
        <v>92</v>
      </c>
      <c r="M24" s="83"/>
      <c r="N24" s="14"/>
      <c r="O24" s="14"/>
      <c r="P24" s="13"/>
      <c r="Q24" s="13"/>
    </row>
    <row r="25" spans="1:17">
      <c r="A25" s="71" t="s">
        <v>171</v>
      </c>
      <c r="B25" s="75" t="s">
        <v>12</v>
      </c>
      <c r="D25" s="71" t="s">
        <v>171</v>
      </c>
      <c r="E25" s="71" t="s">
        <v>167</v>
      </c>
      <c r="G25" s="79"/>
      <c r="H25" s="79"/>
      <c r="I25" s="75" t="s">
        <v>12</v>
      </c>
      <c r="J25" s="75" t="s">
        <v>13</v>
      </c>
      <c r="K25" s="72" t="s">
        <v>14</v>
      </c>
      <c r="L25" s="72" t="s">
        <v>93</v>
      </c>
      <c r="M25" s="83"/>
      <c r="N25" s="14"/>
      <c r="O25" s="14"/>
      <c r="P25" s="13"/>
      <c r="Q25" s="13"/>
    </row>
    <row r="26" spans="1:17">
      <c r="A26" s="71" t="s">
        <v>100</v>
      </c>
      <c r="B26" s="75" t="s">
        <v>118</v>
      </c>
      <c r="D26" s="71" t="s">
        <v>100</v>
      </c>
      <c r="E26" s="71" t="s">
        <v>76</v>
      </c>
      <c r="G26" s="79"/>
      <c r="H26" s="79"/>
      <c r="I26" s="75" t="s">
        <v>118</v>
      </c>
      <c r="J26" s="75" t="s">
        <v>15</v>
      </c>
      <c r="K26" s="72" t="s">
        <v>16</v>
      </c>
      <c r="L26" s="72" t="s">
        <v>94</v>
      </c>
      <c r="M26" s="83"/>
      <c r="N26" s="14"/>
      <c r="O26" s="14"/>
      <c r="P26" s="13"/>
      <c r="Q26" s="13"/>
    </row>
    <row r="27" spans="1:17">
      <c r="A27" s="71" t="s">
        <v>184</v>
      </c>
      <c r="D27" s="71" t="s">
        <v>184</v>
      </c>
      <c r="E27" s="71" t="s">
        <v>173</v>
      </c>
      <c r="G27" s="79"/>
      <c r="H27" s="79"/>
      <c r="M27" s="83"/>
      <c r="N27" s="14"/>
      <c r="O27" s="14"/>
      <c r="P27" s="13"/>
      <c r="Q27" s="13"/>
    </row>
    <row r="28" spans="1:17">
      <c r="A28" s="71" t="s">
        <v>183</v>
      </c>
      <c r="D28" s="71" t="s">
        <v>183</v>
      </c>
      <c r="E28" s="71" t="s">
        <v>77</v>
      </c>
      <c r="G28" s="79"/>
      <c r="H28" s="79"/>
      <c r="M28" s="14"/>
      <c r="N28" s="14"/>
      <c r="O28" s="14"/>
      <c r="P28" s="13"/>
      <c r="Q28" s="13"/>
    </row>
    <row r="29" spans="1:17">
      <c r="A29" s="71" t="s">
        <v>182</v>
      </c>
      <c r="D29" s="71" t="s">
        <v>182</v>
      </c>
      <c r="E29" s="71" t="s">
        <v>175</v>
      </c>
      <c r="G29" s="79"/>
      <c r="H29" s="79"/>
      <c r="M29" s="14"/>
      <c r="N29" s="14"/>
      <c r="O29" s="14"/>
      <c r="P29" s="13"/>
      <c r="Q29" s="13"/>
    </row>
    <row r="30" spans="1:17">
      <c r="A30" s="71" t="s">
        <v>181</v>
      </c>
      <c r="D30" s="71" t="s">
        <v>181</v>
      </c>
      <c r="E30" s="71" t="s">
        <v>177</v>
      </c>
      <c r="G30" s="79"/>
      <c r="H30" s="79"/>
      <c r="M30" s="14"/>
      <c r="N30" s="14"/>
      <c r="O30" s="14"/>
      <c r="P30" s="13"/>
      <c r="Q30" s="13"/>
    </row>
    <row r="31" spans="1:17">
      <c r="A31" s="71" t="s">
        <v>180</v>
      </c>
      <c r="D31" s="71" t="s">
        <v>180</v>
      </c>
      <c r="E31" s="71" t="s">
        <v>179</v>
      </c>
      <c r="G31" s="76"/>
      <c r="H31" s="76"/>
      <c r="M31" s="14"/>
      <c r="N31" s="14"/>
      <c r="O31" s="14"/>
      <c r="P31" s="13"/>
      <c r="Q31" s="13"/>
    </row>
    <row r="32" spans="1:17">
      <c r="A32" s="71" t="s">
        <v>189</v>
      </c>
      <c r="D32" s="71" t="s">
        <v>189</v>
      </c>
      <c r="E32" s="71" t="s">
        <v>80</v>
      </c>
      <c r="M32" s="14"/>
      <c r="N32" s="14"/>
      <c r="O32" s="14"/>
      <c r="P32" s="13"/>
      <c r="Q32" s="13"/>
    </row>
    <row r="33" spans="1:17">
      <c r="A33" s="71" t="s">
        <v>190</v>
      </c>
      <c r="D33" s="71" t="s">
        <v>190</v>
      </c>
      <c r="E33" s="71" t="s">
        <v>81</v>
      </c>
      <c r="M33" s="14"/>
      <c r="N33" s="14"/>
      <c r="O33" s="14"/>
      <c r="P33" s="13"/>
      <c r="Q33" s="13"/>
    </row>
    <row r="34" spans="1:17">
      <c r="A34" s="85" t="s">
        <v>117</v>
      </c>
      <c r="D34" s="85" t="s">
        <v>117</v>
      </c>
      <c r="E34" s="85" t="s">
        <v>82</v>
      </c>
      <c r="M34" s="14"/>
      <c r="N34" s="14"/>
      <c r="O34" s="14"/>
      <c r="P34" s="13"/>
      <c r="Q34" s="13"/>
    </row>
    <row r="35" spans="1:17">
      <c r="A35" s="72" t="s">
        <v>115</v>
      </c>
      <c r="D35" s="72" t="s">
        <v>115</v>
      </c>
      <c r="E35" s="72" t="s">
        <v>78</v>
      </c>
      <c r="M35" s="14"/>
      <c r="N35" s="14"/>
      <c r="O35" s="14"/>
      <c r="P35" s="13"/>
      <c r="Q35" s="13"/>
    </row>
    <row r="36" spans="1:17">
      <c r="A36" s="72" t="s">
        <v>116</v>
      </c>
      <c r="D36" s="72" t="s">
        <v>116</v>
      </c>
      <c r="E36" s="72" t="s">
        <v>79</v>
      </c>
      <c r="M36" s="14"/>
      <c r="N36" s="14"/>
      <c r="O36" s="14"/>
      <c r="P36" s="13"/>
      <c r="Q36" s="13"/>
    </row>
    <row r="37" spans="1:17">
      <c r="A37" s="86" t="s">
        <v>105</v>
      </c>
      <c r="D37" s="86" t="s">
        <v>105</v>
      </c>
      <c r="E37" s="86" t="s">
        <v>84</v>
      </c>
      <c r="M37" s="14"/>
      <c r="N37" s="14"/>
      <c r="O37" s="14"/>
      <c r="P37" s="13"/>
      <c r="Q37" s="13"/>
    </row>
    <row r="38" spans="1:17">
      <c r="A38" s="71" t="s">
        <v>44</v>
      </c>
      <c r="D38" s="71" t="s">
        <v>44</v>
      </c>
      <c r="E38" s="71" t="s">
        <v>83</v>
      </c>
      <c r="M38" s="14"/>
      <c r="N38" s="14"/>
      <c r="O38" s="14"/>
      <c r="P38" s="13"/>
      <c r="Q38" s="13"/>
    </row>
    <row r="39" spans="1:17">
      <c r="A39" s="71" t="s">
        <v>106</v>
      </c>
      <c r="D39" s="71" t="s">
        <v>106</v>
      </c>
      <c r="E39" s="71" t="s">
        <v>85</v>
      </c>
      <c r="M39" s="14"/>
      <c r="N39" s="14"/>
      <c r="O39" s="14"/>
      <c r="P39" s="13"/>
      <c r="Q39" s="13"/>
    </row>
    <row r="40" spans="1:17">
      <c r="A40" s="71" t="s">
        <v>24</v>
      </c>
      <c r="D40" s="71" t="s">
        <v>24</v>
      </c>
      <c r="E40" s="71" t="s">
        <v>86</v>
      </c>
      <c r="M40" s="14"/>
      <c r="N40" s="14"/>
      <c r="O40" s="14"/>
      <c r="P40" s="13"/>
      <c r="Q40" s="13"/>
    </row>
    <row r="41" spans="1:17">
      <c r="A41" s="71" t="s">
        <v>193</v>
      </c>
      <c r="D41" s="71" t="s">
        <v>193</v>
      </c>
      <c r="E41" s="71" t="s">
        <v>87</v>
      </c>
      <c r="M41" s="14"/>
      <c r="N41" s="14"/>
      <c r="O41" s="14"/>
      <c r="P41" s="13"/>
      <c r="Q41" s="13"/>
    </row>
    <row r="42" spans="1:17">
      <c r="A42" s="71" t="s">
        <v>102</v>
      </c>
      <c r="D42" s="71" t="s">
        <v>102</v>
      </c>
      <c r="E42" s="71" t="s">
        <v>88</v>
      </c>
    </row>
    <row r="43" spans="1:17">
      <c r="A43" s="71" t="s">
        <v>195</v>
      </c>
      <c r="D43" s="71" t="s">
        <v>195</v>
      </c>
      <c r="E43" s="71" t="s">
        <v>89</v>
      </c>
    </row>
    <row r="44" spans="1:17">
      <c r="A44" s="71" t="s">
        <v>196</v>
      </c>
      <c r="D44" s="71" t="s">
        <v>196</v>
      </c>
      <c r="E44" s="71" t="s">
        <v>90</v>
      </c>
    </row>
    <row r="45" spans="1:17">
      <c r="A45" s="71" t="s">
        <v>197</v>
      </c>
      <c r="D45" s="71" t="s">
        <v>197</v>
      </c>
      <c r="E45" s="71" t="s">
        <v>91</v>
      </c>
    </row>
    <row r="46" spans="1:17">
      <c r="A46" s="71" t="s">
        <v>107</v>
      </c>
      <c r="D46" s="71" t="s">
        <v>107</v>
      </c>
      <c r="E46" s="71" t="s">
        <v>92</v>
      </c>
    </row>
    <row r="47" spans="1:17">
      <c r="A47" s="71" t="s">
        <v>199</v>
      </c>
      <c r="D47" s="71" t="s">
        <v>199</v>
      </c>
      <c r="E47" s="71" t="s">
        <v>93</v>
      </c>
    </row>
    <row r="48" spans="1:17">
      <c r="D48" s="87" t="s">
        <v>118</v>
      </c>
      <c r="E48" s="87" t="s">
        <v>256</v>
      </c>
    </row>
  </sheetData>
  <sheetProtection password="CE28" sheet="1" objects="1" scenarios="1"/>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CA11D-910F-4593-AE80-B2BFA81D734E}">
  <dimension ref="A1:H42"/>
  <sheetViews>
    <sheetView topLeftCell="A5" zoomScaleNormal="100" workbookViewId="0">
      <selection activeCell="O8" sqref="O8"/>
    </sheetView>
  </sheetViews>
  <sheetFormatPr defaultRowHeight="18.75"/>
  <cols>
    <col min="1" max="1" width="15.375" customWidth="1"/>
    <col min="2" max="2" width="24.25" customWidth="1"/>
    <col min="3" max="3" width="11.125" customWidth="1"/>
    <col min="4" max="4" width="13.125" customWidth="1"/>
    <col min="6" max="6" width="16.75" customWidth="1"/>
    <col min="7" max="7" width="17.125" customWidth="1"/>
    <col min="8" max="8" width="13.125" customWidth="1"/>
    <col min="9" max="9" width="13.375" customWidth="1"/>
  </cols>
  <sheetData>
    <row r="1" spans="1:8">
      <c r="A1" s="88"/>
      <c r="B1" s="88" t="s">
        <v>257</v>
      </c>
      <c r="C1" s="88" t="s">
        <v>258</v>
      </c>
    </row>
    <row r="2" spans="1:8">
      <c r="A2" s="88"/>
      <c r="B2" s="88" t="s">
        <v>242</v>
      </c>
      <c r="C2" s="88"/>
    </row>
    <row r="3" spans="1:8">
      <c r="A3" s="88" t="s">
        <v>259</v>
      </c>
      <c r="B3" s="89" t="s">
        <v>260</v>
      </c>
      <c r="C3" s="88"/>
    </row>
    <row r="4" spans="1:8">
      <c r="A4" s="88"/>
      <c r="B4" s="90" t="s">
        <v>261</v>
      </c>
      <c r="C4" s="88">
        <v>1</v>
      </c>
    </row>
    <row r="5" spans="1:8">
      <c r="A5" s="88"/>
      <c r="B5" s="90" t="s">
        <v>240</v>
      </c>
      <c r="C5" s="88">
        <v>100</v>
      </c>
    </row>
    <row r="6" spans="1:8">
      <c r="A6" s="88"/>
      <c r="B6" s="90" t="s">
        <v>238</v>
      </c>
      <c r="C6" s="88">
        <v>334</v>
      </c>
    </row>
    <row r="7" spans="1:8">
      <c r="A7" s="88"/>
      <c r="B7" s="90" t="s">
        <v>262</v>
      </c>
      <c r="C7" s="88">
        <v>335</v>
      </c>
      <c r="F7" s="88" t="s">
        <v>263</v>
      </c>
      <c r="G7" s="88" t="s">
        <v>264</v>
      </c>
    </row>
    <row r="8" spans="1:8">
      <c r="A8" s="88"/>
      <c r="B8" s="90" t="s">
        <v>265</v>
      </c>
      <c r="C8" s="88">
        <v>91</v>
      </c>
      <c r="F8" s="88" t="s">
        <v>266</v>
      </c>
      <c r="G8" s="91" t="s">
        <v>267</v>
      </c>
    </row>
    <row r="9" spans="1:8">
      <c r="A9" s="88"/>
      <c r="B9" s="90" t="s">
        <v>268</v>
      </c>
      <c r="C9" s="88">
        <v>242</v>
      </c>
      <c r="F9" s="88" t="s">
        <v>269</v>
      </c>
      <c r="G9" s="91" t="s">
        <v>270</v>
      </c>
    </row>
    <row r="10" spans="1:8">
      <c r="A10" s="88"/>
      <c r="B10" s="90" t="s">
        <v>271</v>
      </c>
      <c r="C10" s="88">
        <v>246</v>
      </c>
      <c r="F10" s="88" t="s">
        <v>272</v>
      </c>
      <c r="G10" s="91" t="s">
        <v>273</v>
      </c>
    </row>
    <row r="11" spans="1:8">
      <c r="A11" s="88"/>
      <c r="B11" s="90" t="s">
        <v>274</v>
      </c>
      <c r="C11" s="88">
        <v>199</v>
      </c>
    </row>
    <row r="12" spans="1:8">
      <c r="A12" s="88"/>
      <c r="B12" s="90" t="s">
        <v>275</v>
      </c>
      <c r="C12" s="88">
        <v>203</v>
      </c>
      <c r="F12" s="88" t="s">
        <v>276</v>
      </c>
      <c r="G12" s="88" t="s">
        <v>277</v>
      </c>
      <c r="H12" t="s">
        <v>278</v>
      </c>
    </row>
    <row r="13" spans="1:8">
      <c r="A13" s="88"/>
      <c r="B13" s="90" t="s">
        <v>279</v>
      </c>
      <c r="C13" s="88">
        <v>205</v>
      </c>
      <c r="F13" s="88" t="s">
        <v>280</v>
      </c>
      <c r="G13" s="88"/>
    </row>
    <row r="14" spans="1:8">
      <c r="A14" s="88" t="s">
        <v>281</v>
      </c>
      <c r="B14" s="89" t="s">
        <v>282</v>
      </c>
      <c r="C14" s="88"/>
      <c r="F14" s="88" t="s">
        <v>283</v>
      </c>
      <c r="G14" s="88" t="s">
        <v>284</v>
      </c>
    </row>
    <row r="15" spans="1:8">
      <c r="A15" s="88"/>
      <c r="B15" s="90" t="s">
        <v>285</v>
      </c>
      <c r="C15" s="88">
        <v>225</v>
      </c>
      <c r="F15" s="88" t="s">
        <v>286</v>
      </c>
      <c r="G15" s="88" t="s">
        <v>287</v>
      </c>
    </row>
    <row r="16" spans="1:8">
      <c r="A16" s="88"/>
      <c r="B16" s="90" t="s">
        <v>288</v>
      </c>
      <c r="C16" s="88">
        <v>277</v>
      </c>
      <c r="H16" t="s">
        <v>289</v>
      </c>
    </row>
    <row r="17" spans="1:7">
      <c r="A17" s="88"/>
      <c r="B17" s="90" t="s">
        <v>290</v>
      </c>
      <c r="C17" s="88">
        <v>261</v>
      </c>
      <c r="F17" s="88" t="s">
        <v>291</v>
      </c>
      <c r="G17" s="88" t="s">
        <v>292</v>
      </c>
    </row>
    <row r="18" spans="1:7">
      <c r="A18" s="88"/>
      <c r="B18" s="90" t="s">
        <v>293</v>
      </c>
      <c r="C18" s="88">
        <v>280</v>
      </c>
      <c r="F18" s="88" t="s">
        <v>245</v>
      </c>
      <c r="G18" s="88">
        <v>1</v>
      </c>
    </row>
    <row r="19" spans="1:7">
      <c r="A19" s="88"/>
      <c r="B19" s="90" t="s">
        <v>294</v>
      </c>
      <c r="C19" s="88">
        <v>255</v>
      </c>
      <c r="F19" s="88" t="s">
        <v>295</v>
      </c>
      <c r="G19" s="88">
        <v>2</v>
      </c>
    </row>
    <row r="20" spans="1:7">
      <c r="A20" s="88"/>
      <c r="B20" s="90" t="s">
        <v>296</v>
      </c>
      <c r="C20" s="88">
        <v>297</v>
      </c>
      <c r="F20" s="90" t="s">
        <v>297</v>
      </c>
      <c r="G20" s="88">
        <v>3</v>
      </c>
    </row>
    <row r="21" spans="1:7">
      <c r="A21" s="88" t="s">
        <v>298</v>
      </c>
      <c r="B21" s="89" t="s">
        <v>299</v>
      </c>
      <c r="C21" s="88"/>
    </row>
    <row r="22" spans="1:7">
      <c r="A22" s="88"/>
      <c r="B22" s="90" t="s">
        <v>300</v>
      </c>
      <c r="C22" s="88">
        <v>325</v>
      </c>
    </row>
    <row r="23" spans="1:7">
      <c r="A23" s="88"/>
      <c r="B23" s="90" t="s">
        <v>301</v>
      </c>
      <c r="C23" s="88">
        <v>139</v>
      </c>
    </row>
    <row r="24" spans="1:7">
      <c r="A24" s="88"/>
      <c r="B24" s="90" t="s">
        <v>302</v>
      </c>
      <c r="C24" s="88">
        <v>98</v>
      </c>
    </row>
    <row r="25" spans="1:7">
      <c r="A25" s="88"/>
      <c r="B25" s="90" t="s">
        <v>303</v>
      </c>
      <c r="C25" s="88">
        <v>60</v>
      </c>
    </row>
    <row r="26" spans="1:7">
      <c r="A26" s="88"/>
      <c r="B26" s="90" t="s">
        <v>304</v>
      </c>
      <c r="C26" s="88">
        <v>304</v>
      </c>
    </row>
    <row r="27" spans="1:7">
      <c r="A27" s="88"/>
      <c r="B27" s="90" t="s">
        <v>305</v>
      </c>
      <c r="C27" s="88">
        <v>308</v>
      </c>
    </row>
    <row r="28" spans="1:7">
      <c r="A28" s="88" t="s">
        <v>306</v>
      </c>
      <c r="B28" s="89" t="s">
        <v>307</v>
      </c>
      <c r="C28" s="88"/>
    </row>
    <row r="29" spans="1:7">
      <c r="A29" s="88"/>
      <c r="B29" s="90" t="s">
        <v>308</v>
      </c>
      <c r="C29" s="88">
        <v>36</v>
      </c>
    </row>
    <row r="30" spans="1:7">
      <c r="A30" s="88"/>
      <c r="B30" s="90" t="s">
        <v>309</v>
      </c>
      <c r="C30" s="88">
        <v>58</v>
      </c>
    </row>
    <row r="31" spans="1:7">
      <c r="A31" s="88"/>
      <c r="B31" s="90" t="s">
        <v>310</v>
      </c>
      <c r="C31" s="88">
        <v>34</v>
      </c>
    </row>
    <row r="32" spans="1:7">
      <c r="A32" s="88"/>
      <c r="B32" s="90" t="s">
        <v>311</v>
      </c>
      <c r="C32" s="88">
        <v>144</v>
      </c>
    </row>
    <row r="33" spans="1:3">
      <c r="A33" s="88"/>
      <c r="B33" s="90" t="s">
        <v>312</v>
      </c>
      <c r="C33" s="88">
        <v>152</v>
      </c>
    </row>
    <row r="34" spans="1:3">
      <c r="A34" s="88"/>
      <c r="B34" s="90" t="s">
        <v>313</v>
      </c>
      <c r="C34" s="88">
        <v>166</v>
      </c>
    </row>
    <row r="35" spans="1:3">
      <c r="A35" s="88"/>
      <c r="B35" s="90" t="s">
        <v>314</v>
      </c>
      <c r="C35" s="88">
        <v>206</v>
      </c>
    </row>
    <row r="36" spans="1:3">
      <c r="A36" s="88"/>
      <c r="B36" s="90" t="s">
        <v>315</v>
      </c>
      <c r="C36" s="88">
        <v>359</v>
      </c>
    </row>
    <row r="37" spans="1:3">
      <c r="A37" s="88"/>
      <c r="B37" s="90" t="s">
        <v>316</v>
      </c>
      <c r="C37" s="88">
        <v>360</v>
      </c>
    </row>
    <row r="38" spans="1:3">
      <c r="A38" s="88" t="s">
        <v>317</v>
      </c>
      <c r="B38" s="89" t="s">
        <v>318</v>
      </c>
      <c r="C38" s="88"/>
    </row>
    <row r="39" spans="1:3">
      <c r="A39" s="88"/>
      <c r="B39" s="90" t="s">
        <v>319</v>
      </c>
      <c r="C39" s="88">
        <v>12</v>
      </c>
    </row>
    <row r="40" spans="1:3">
      <c r="A40" s="88"/>
      <c r="B40" s="90" t="s">
        <v>320</v>
      </c>
      <c r="C40" s="88">
        <v>28</v>
      </c>
    </row>
    <row r="41" spans="1:3">
      <c r="A41" s="88"/>
      <c r="B41" s="90" t="s">
        <v>321</v>
      </c>
      <c r="C41" s="88">
        <v>182</v>
      </c>
    </row>
    <row r="42" spans="1:3">
      <c r="A42" s="88"/>
      <c r="B42" s="90" t="s">
        <v>322</v>
      </c>
      <c r="C42" s="88">
        <v>151</v>
      </c>
    </row>
  </sheetData>
  <sheetProtection password="CE28" sheet="1" objects="1" scenarios="1"/>
  <phoneticPr fontId="1"/>
  <pageMargins left="0.7" right="0.7" top="0.75" bottom="0.75" header="0.3" footer="0.3"/>
  <pageSetup paperSize="9" scale="75"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FB312-67F4-43EB-BAEA-15C094BB73F9}">
  <dimension ref="A1:E29"/>
  <sheetViews>
    <sheetView workbookViewId="0">
      <selection activeCell="O8" sqref="O8"/>
    </sheetView>
  </sheetViews>
  <sheetFormatPr defaultRowHeight="18.75"/>
  <cols>
    <col min="1" max="1" width="22.625" customWidth="1"/>
    <col min="2" max="2" width="28.625" customWidth="1"/>
    <col min="3" max="3" width="18.375" customWidth="1"/>
    <col min="4" max="4" width="40.625" customWidth="1"/>
    <col min="5" max="5" width="9.375" bestFit="1" customWidth="1"/>
  </cols>
  <sheetData>
    <row r="1" spans="1:5">
      <c r="B1" t="s">
        <v>323</v>
      </c>
      <c r="C1" t="s">
        <v>68</v>
      </c>
      <c r="D1" t="s">
        <v>324</v>
      </c>
      <c r="E1" s="92"/>
    </row>
    <row r="2" spans="1:5">
      <c r="A2" t="s">
        <v>325</v>
      </c>
      <c r="B2" t="str">
        <f>お宿マッチング検索シート!C17</f>
        <v>自走又はJR</v>
      </c>
      <c r="C2" s="93"/>
      <c r="E2" s="92"/>
    </row>
    <row r="3" spans="1:5">
      <c r="A3" t="s">
        <v>326</v>
      </c>
      <c r="B3" t="str">
        <f>お宿マッチング検索シート!C18</f>
        <v>青森</v>
      </c>
      <c r="C3" s="94" t="str">
        <f>VLOOKUP(B3,'HR1'!D2:E48,2,FALSE)</f>
        <v>aomori</v>
      </c>
      <c r="D3" s="94"/>
      <c r="E3" s="92"/>
    </row>
    <row r="4" spans="1:5">
      <c r="A4" t="s">
        <v>327</v>
      </c>
      <c r="B4" t="str">
        <f>お宿マッチング検索シート!C22</f>
        <v>旅館タイプ</v>
      </c>
      <c r="C4" s="94" t="str">
        <f>VLOOKUP(お宿マッチング検索シート!C22,'HR2'!F13:G15,2,FALSE)</f>
        <v>scb1</v>
      </c>
      <c r="D4" s="94"/>
      <c r="E4" s="92"/>
    </row>
    <row r="5" spans="1:5">
      <c r="A5" t="s">
        <v>328</v>
      </c>
      <c r="B5" t="str">
        <f>お宿マッチング検索シート!C23</f>
        <v>夕朝食付</v>
      </c>
      <c r="C5" s="95">
        <f>VLOOKUP(お宿マッチング検索シート!C23,'HR2'!F18:G20,2,FALSE)</f>
        <v>1</v>
      </c>
      <c r="D5" s="94"/>
      <c r="E5" s="92"/>
    </row>
    <row r="6" spans="1:5">
      <c r="A6" t="s">
        <v>329</v>
      </c>
      <c r="B6" t="str">
        <f>お宿マッチング検索シート!F18</f>
        <v>近くにコンビニあり</v>
      </c>
      <c r="C6" s="95">
        <f>VLOOKUP(お宿マッチング検索シート!F18,'HR2'!B1:C42,2,FALSE)</f>
        <v>28</v>
      </c>
      <c r="D6" s="94" t="str">
        <f>'HR2'!G10</f>
        <v>.3</v>
      </c>
      <c r="E6" s="96" t="str">
        <f>CONCATENATE(C6,D6)</f>
        <v>28.3</v>
      </c>
    </row>
    <row r="7" spans="1:5">
      <c r="A7" t="s">
        <v>330</v>
      </c>
      <c r="B7" t="str">
        <f>お宿マッチング検索シート!F19</f>
        <v>貸切風呂あり</v>
      </c>
      <c r="C7" s="95">
        <f>VLOOKUP(お宿マッチング検索シート!F19,'HR2'!B1:C42,2,FALSE)</f>
        <v>255</v>
      </c>
      <c r="D7" s="94" t="str">
        <f>'HR2'!G9</f>
        <v>.2</v>
      </c>
      <c r="E7" s="96" t="str">
        <f t="shared" ref="E7:E8" si="0">CONCATENATE(C7,D7)</f>
        <v>255.2</v>
      </c>
    </row>
    <row r="8" spans="1:5">
      <c r="A8" t="s">
        <v>331</v>
      </c>
      <c r="B8" t="str">
        <f>お宿マッチング検索シート!F20</f>
        <v>特になし</v>
      </c>
      <c r="C8" s="95">
        <f>VLOOKUP(お宿マッチング検索シート!F20,'HR2'!B1:C42,2,FALSE)</f>
        <v>0</v>
      </c>
      <c r="D8" s="94" t="str">
        <f>'HR2'!G8</f>
        <v>.1</v>
      </c>
      <c r="E8" s="96" t="str">
        <f t="shared" si="0"/>
        <v>0.1</v>
      </c>
    </row>
    <row r="9" spans="1:5">
      <c r="A9" t="s">
        <v>332</v>
      </c>
      <c r="C9" s="92" t="str">
        <f>CONCATENATE(E6,"-",E7,"-",E8)</f>
        <v>28.3-255.2-0.1</v>
      </c>
      <c r="D9" s="94"/>
      <c r="E9" s="96"/>
    </row>
    <row r="10" spans="1:5">
      <c r="A10" t="s">
        <v>333</v>
      </c>
      <c r="B10" t="str">
        <f>お宿マッチング検索シート!C17</f>
        <v>自走又はJR</v>
      </c>
      <c r="C10" s="95" t="str">
        <f>VLOOKUP(B10,A21:C22,2,FALSE)</f>
        <v>kokunai_jr</v>
      </c>
      <c r="D10" s="94"/>
      <c r="E10" s="96"/>
    </row>
    <row r="11" spans="1:5">
      <c r="A11" t="s">
        <v>334</v>
      </c>
      <c r="B11" t="str">
        <f>お宿マッチング検索シート!C17</f>
        <v>自走又はJR</v>
      </c>
      <c r="C11" s="95" t="str">
        <f>VLOOKUP(B11,A21:C22,3,FALSE)</f>
        <v>trainassign</v>
      </c>
      <c r="D11" s="94"/>
      <c r="E11" s="96"/>
    </row>
    <row r="12" spans="1:5">
      <c r="A12" t="s">
        <v>335</v>
      </c>
      <c r="B12" t="str">
        <f>お宿マッチング検索シート!C17</f>
        <v>自走又はJR</v>
      </c>
      <c r="C12" s="95" t="str">
        <f>IF(B12="航空機",B14,B13)</f>
        <v>deparea=10</v>
      </c>
      <c r="D12" s="94"/>
      <c r="E12" s="96"/>
    </row>
    <row r="13" spans="1:5">
      <c r="A13" t="s">
        <v>336</v>
      </c>
      <c r="B13" t="s">
        <v>337</v>
      </c>
      <c r="E13" s="96"/>
    </row>
    <row r="14" spans="1:5">
      <c r="A14" t="s">
        <v>338</v>
      </c>
      <c r="B14" t="str">
        <f>CONCATENATE(D15,D16)</f>
        <v>airportkeyword=東京&amp;airport=HND.AOJ-AOJ.HND&amp;deparea=13</v>
      </c>
      <c r="E14" s="96"/>
    </row>
    <row r="15" spans="1:5">
      <c r="B15" t="s">
        <v>339</v>
      </c>
      <c r="C15" s="95" t="str">
        <f>'HR1'!D9</f>
        <v>東京</v>
      </c>
      <c r="D15" s="97" t="str">
        <f>CONCATENATE(B15,C15)</f>
        <v>airportkeyword=東京</v>
      </c>
      <c r="E15" s="96"/>
    </row>
    <row r="16" spans="1:5">
      <c r="B16" t="s">
        <v>340</v>
      </c>
      <c r="C16" s="98" t="str">
        <f>B27&amp;"&amp;deparea=13"</f>
        <v>HND.AOJ-AOJ.HND&amp;deparea=13</v>
      </c>
      <c r="D16" s="97" t="str">
        <f>CONCATENATE(B16,C16)</f>
        <v>&amp;airport=HND.AOJ-AOJ.HND&amp;deparea=13</v>
      </c>
      <c r="E16" s="96"/>
    </row>
    <row r="17" spans="1:5">
      <c r="C17" s="95"/>
      <c r="D17" s="94"/>
      <c r="E17" s="96"/>
    </row>
    <row r="18" spans="1:5">
      <c r="C18" s="95"/>
      <c r="D18" s="94"/>
      <c r="E18" s="96"/>
    </row>
    <row r="19" spans="1:5">
      <c r="A19" t="str">
        <f>"https://www.jtb.co.jp/kokunai_jr/needs-match/a/"&amp;'HR3'!C3&amp;"/?room=1&amp;staynight=1&amp;needs="&amp;'HR3'!C9&amp;"&amp;dateunspecified=1&amp;hotellistsort=needsmatch&amp;suggestkeyword="&amp;'HR3'!B3&amp;"&amp;trainassign=m"&amp;C5&amp;"a"&amp;C6&amp;"c"&amp;C7&amp;"d0&amp;deparea=10&amp;page=1&amp;kodawari="&amp;'HR3'!C4&amp;"&amp;mealtype="&amp;'HR3'!C5&amp;""</f>
        <v>https://www.jtb.co.jp/kokunai_jr/needs-match/a/aomori/?room=1&amp;staynight=1&amp;needs=28.3-255.2-0.1&amp;dateunspecified=1&amp;hotellistsort=needsmatch&amp;suggestkeyword=青森&amp;trainassign=m1a28c255d0&amp;deparea=10&amp;page=1&amp;kodawari=scb1&amp;mealtype=1</v>
      </c>
      <c r="E19" s="99"/>
    </row>
    <row r="20" spans="1:5">
      <c r="A20" t="s">
        <v>325</v>
      </c>
      <c r="B20" t="s">
        <v>341</v>
      </c>
      <c r="C20" t="s">
        <v>342</v>
      </c>
      <c r="D20" t="s">
        <v>343</v>
      </c>
    </row>
    <row r="21" spans="1:5">
      <c r="A21" t="s">
        <v>234</v>
      </c>
      <c r="B21" t="s">
        <v>344</v>
      </c>
      <c r="C21" t="s">
        <v>345</v>
      </c>
    </row>
    <row r="22" spans="1:5">
      <c r="A22" t="s">
        <v>253</v>
      </c>
      <c r="B22" t="s">
        <v>346</v>
      </c>
      <c r="C22" t="s">
        <v>347</v>
      </c>
    </row>
    <row r="24" spans="1:5">
      <c r="A24" s="13"/>
      <c r="B24" s="13" t="s">
        <v>110</v>
      </c>
      <c r="C24" s="13"/>
    </row>
    <row r="25" spans="1:5">
      <c r="A25" s="13" t="s">
        <v>348</v>
      </c>
      <c r="B25" s="13" t="s">
        <v>349</v>
      </c>
      <c r="C25" s="13"/>
    </row>
    <row r="26" spans="1:5">
      <c r="A26" s="13" t="s">
        <v>350</v>
      </c>
      <c r="B26" s="13" t="str">
        <f>VLOOKUP(B3,'HR1'!I2:J26,2,FALSE)</f>
        <v>AOJ</v>
      </c>
      <c r="C26" s="13"/>
    </row>
    <row r="27" spans="1:5">
      <c r="A27" s="14" t="s">
        <v>111</v>
      </c>
      <c r="B27" s="13" t="str">
        <f>B25&amp;"."&amp;B26&amp;"-"&amp;B26&amp;"."&amp;B25</f>
        <v>HND.AOJ-AOJ.HND</v>
      </c>
      <c r="C27" s="13"/>
    </row>
    <row r="28" spans="1:5">
      <c r="A28" s="14"/>
      <c r="B28" s="82"/>
      <c r="C28" s="13"/>
    </row>
    <row r="29" spans="1:5">
      <c r="A29" s="14"/>
      <c r="B29" s="82"/>
      <c r="C29" s="13"/>
    </row>
  </sheetData>
  <sheetProtection password="CE28"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旅行代金見積シート</vt:lpstr>
      <vt:lpstr>お宿マッチング検索シート</vt:lpstr>
      <vt:lpstr>Sheet2</vt:lpstr>
      <vt:lpstr>Sheet3</vt:lpstr>
      <vt:lpstr>HR1</vt:lpstr>
      <vt:lpstr>HR2</vt:lpstr>
      <vt:lpstr>HR3</vt:lpstr>
      <vt:lpstr>LINK</vt:lpstr>
      <vt:lpstr>'HR2'!Print_Area</vt:lpstr>
      <vt:lpstr>お宿マッチング検索シート!Print_Area</vt:lpstr>
      <vt:lpstr>旅行代金見積シート!Print_Area</vt:lpstr>
      <vt:lpstr>交通手段</vt:lpstr>
      <vt:lpstr>航空機</vt:lpstr>
      <vt:lpstr>自走又はJR</vt:lpstr>
      <vt:lpstr>地名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2021-02-23T06:46:14Z</dcterms:modified>
</cp:coreProperties>
</file>